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8800" windowHeight="14130" tabRatio="727" firstSheet="1" activeTab="12"/>
  </bookViews>
  <sheets>
    <sheet name="ÖSSZEFÜGGÉSEK" sheetId="75" r:id="rId1"/>
    <sheet name="1.1.sz.mell." sheetId="104" r:id="rId2"/>
    <sheet name="1.2.sz.mell." sheetId="105" r:id="rId3"/>
    <sheet name="1.3.sz.mell." sheetId="107" r:id="rId4"/>
    <sheet name="1.4.sz.mell." sheetId="106" r:id="rId5"/>
    <sheet name="2.1.sz.mell." sheetId="109" r:id="rId6"/>
    <sheet name="2.2.sz.mell." sheetId="108" r:id="rId7"/>
    <sheet name="ELLENŐRZÉS-1.sz.2.a.sz.2.b.sz." sheetId="76" r:id="rId8"/>
    <sheet name="3.sz.mell.  " sheetId="62" r:id="rId9"/>
    <sheet name="4.sz.mell." sheetId="77" r:id="rId10"/>
    <sheet name="5.sz.mell." sheetId="78" r:id="rId11"/>
    <sheet name="6.sz.mell." sheetId="63" r:id="rId12"/>
    <sheet name="7.sz.mell." sheetId="149" r:id="rId13"/>
    <sheet name="8. sz. mell. " sheetId="71" r:id="rId14"/>
    <sheet name="9.sz.mell." sheetId="121" r:id="rId15"/>
    <sheet name="9.1.sz.mell." sheetId="122" r:id="rId16"/>
    <sheet name="9.2.sz.mell." sheetId="123" r:id="rId17"/>
    <sheet name="9.3.sz.mell." sheetId="124" r:id="rId18"/>
    <sheet name="10.sz.mell." sheetId="113" r:id="rId19"/>
    <sheet name="10.1.sz.mell." sheetId="118" r:id="rId20"/>
    <sheet name="10.2.sz.mell." sheetId="117" r:id="rId21"/>
    <sheet name="10.3.sz.mell." sheetId="116" r:id="rId22"/>
    <sheet name="11.sz.mell." sheetId="115" r:id="rId23"/>
    <sheet name="11.1.sz.mell." sheetId="114" r:id="rId24"/>
    <sheet name="11.2.sz.mell" sheetId="119" r:id="rId25"/>
    <sheet name="11.3.sz.mell." sheetId="112" r:id="rId26"/>
    <sheet name="12.sz.mell." sheetId="130" r:id="rId27"/>
    <sheet name="13.sz.mell." sheetId="132" r:id="rId28"/>
    <sheet name="14.sz.mell." sheetId="133" r:id="rId29"/>
    <sheet name="15.sz.mell." sheetId="134" r:id="rId30"/>
    <sheet name="16.sz.mell." sheetId="150" r:id="rId31"/>
    <sheet name="17.sz.mell." sheetId="136" r:id="rId32"/>
    <sheet name="1.sz.táj." sheetId="137" r:id="rId33"/>
    <sheet name="2.sz.táj." sheetId="138" r:id="rId34"/>
    <sheet name="3.sz.táj" sheetId="139" r:id="rId35"/>
    <sheet name="4.sz.táj" sheetId="129" r:id="rId36"/>
    <sheet name="5.sz.táj" sheetId="140" r:id="rId37"/>
    <sheet name="6.sz.táj" sheetId="141" r:id="rId38"/>
    <sheet name="7.sz.táj" sheetId="143" r:id="rId39"/>
    <sheet name="8.sz.táj" sheetId="144" r:id="rId40"/>
    <sheet name="9.sz.táj" sheetId="145" r:id="rId41"/>
    <sheet name="10.sz.táj" sheetId="146" r:id="rId42"/>
    <sheet name="11.sz.táj" sheetId="142" r:id="rId43"/>
    <sheet name="12.sz.táj" sheetId="147" r:id="rId44"/>
    <sheet name="13.sz.táj" sheetId="148" r:id="rId45"/>
  </sheets>
  <externalReferences>
    <externalReference r:id="rId46"/>
  </externalReferences>
  <calcPr calcId="162913"/>
</workbook>
</file>

<file path=xl/calcChain.xml><?xml version="1.0" encoding="utf-8"?>
<calcChain xmlns="http://schemas.openxmlformats.org/spreadsheetml/2006/main">
  <c r="C93" i="107" l="1"/>
  <c r="D93" i="107"/>
  <c r="C109" i="107"/>
  <c r="C126" i="107"/>
  <c r="D109" i="107"/>
  <c r="C123" i="107"/>
  <c r="D123" i="107"/>
  <c r="D126" i="107"/>
  <c r="D151" i="107"/>
  <c r="C127" i="107"/>
  <c r="D127" i="107"/>
  <c r="C131" i="107"/>
  <c r="C146" i="107"/>
  <c r="C152" i="107"/>
  <c r="D131" i="107"/>
  <c r="D146" i="107"/>
  <c r="C136" i="107"/>
  <c r="D136" i="107"/>
  <c r="C141" i="107"/>
  <c r="D141" i="107"/>
  <c r="C7" i="104"/>
  <c r="E127" i="123"/>
  <c r="E127" i="107"/>
  <c r="D8" i="137"/>
  <c r="E141" i="122"/>
  <c r="D141" i="122"/>
  <c r="C141" i="122"/>
  <c r="E136" i="122"/>
  <c r="D136" i="122"/>
  <c r="C136" i="122"/>
  <c r="E131" i="122"/>
  <c r="D131" i="122"/>
  <c r="C131" i="122"/>
  <c r="E127" i="122"/>
  <c r="E146" i="122"/>
  <c r="D127" i="122"/>
  <c r="D146" i="122"/>
  <c r="C127" i="122"/>
  <c r="C146" i="122"/>
  <c r="E123" i="122"/>
  <c r="D123" i="122"/>
  <c r="C123" i="122"/>
  <c r="E109" i="122"/>
  <c r="D109" i="122"/>
  <c r="C109" i="122"/>
  <c r="E93" i="122"/>
  <c r="D93" i="122"/>
  <c r="C93" i="122"/>
  <c r="E80" i="122"/>
  <c r="D80" i="122"/>
  <c r="C80" i="122"/>
  <c r="E76" i="122"/>
  <c r="D76" i="122"/>
  <c r="C76" i="122"/>
  <c r="E73" i="122"/>
  <c r="D73" i="122"/>
  <c r="D86" i="122"/>
  <c r="C73" i="122"/>
  <c r="C86" i="122"/>
  <c r="E68" i="122"/>
  <c r="E86" i="122"/>
  <c r="D68" i="122"/>
  <c r="C68" i="122"/>
  <c r="D64" i="122"/>
  <c r="C64" i="122"/>
  <c r="E58" i="122"/>
  <c r="D58" i="122"/>
  <c r="C58" i="122"/>
  <c r="E53" i="122"/>
  <c r="D53" i="122"/>
  <c r="C53" i="122"/>
  <c r="E47" i="122"/>
  <c r="D47" i="122"/>
  <c r="C47" i="122"/>
  <c r="E36" i="122"/>
  <c r="D36" i="122"/>
  <c r="C36" i="122"/>
  <c r="E30" i="122"/>
  <c r="E29" i="122"/>
  <c r="E63" i="122"/>
  <c r="E87" i="122"/>
  <c r="D30" i="122"/>
  <c r="D29" i="122"/>
  <c r="D63" i="122"/>
  <c r="C30" i="122"/>
  <c r="C29" i="122"/>
  <c r="E22" i="122"/>
  <c r="D22" i="122"/>
  <c r="C22" i="122"/>
  <c r="E15" i="122"/>
  <c r="D15" i="122"/>
  <c r="C15" i="122"/>
  <c r="E7" i="122"/>
  <c r="D7" i="122"/>
  <c r="C7" i="122"/>
  <c r="E146" i="123"/>
  <c r="E147" i="123"/>
  <c r="E141" i="123"/>
  <c r="D141" i="123"/>
  <c r="C141" i="123"/>
  <c r="E136" i="123"/>
  <c r="D136" i="123"/>
  <c r="C136" i="123"/>
  <c r="E131" i="123"/>
  <c r="D131" i="123"/>
  <c r="C131" i="123"/>
  <c r="D127" i="123"/>
  <c r="D146" i="123"/>
  <c r="D147" i="123"/>
  <c r="C127" i="123"/>
  <c r="C146" i="123"/>
  <c r="E123" i="123"/>
  <c r="D123" i="123"/>
  <c r="C123" i="123"/>
  <c r="E109" i="123"/>
  <c r="D109" i="123"/>
  <c r="C109" i="123"/>
  <c r="C126" i="123"/>
  <c r="E93" i="123"/>
  <c r="E126" i="123"/>
  <c r="D93" i="123"/>
  <c r="D126" i="123"/>
  <c r="C93" i="123"/>
  <c r="E80" i="123"/>
  <c r="D80" i="123"/>
  <c r="C80" i="123"/>
  <c r="E76" i="123"/>
  <c r="D76" i="123"/>
  <c r="C76" i="123"/>
  <c r="E73" i="123"/>
  <c r="D73" i="123"/>
  <c r="C73" i="123"/>
  <c r="E68" i="123"/>
  <c r="E86" i="123"/>
  <c r="D68" i="123"/>
  <c r="C68" i="123"/>
  <c r="D64" i="123"/>
  <c r="D86" i="123"/>
  <c r="C64" i="123"/>
  <c r="C86" i="123"/>
  <c r="E58" i="123"/>
  <c r="D58" i="123"/>
  <c r="C58" i="123"/>
  <c r="E53" i="123"/>
  <c r="D53" i="123"/>
  <c r="C53" i="123"/>
  <c r="E47" i="123"/>
  <c r="D47" i="123"/>
  <c r="C47" i="123"/>
  <c r="E36" i="123"/>
  <c r="D36" i="123"/>
  <c r="C36" i="123"/>
  <c r="E30" i="123"/>
  <c r="E29" i="123"/>
  <c r="D30" i="123"/>
  <c r="C30" i="123"/>
  <c r="C29" i="123"/>
  <c r="D29" i="123"/>
  <c r="E22" i="123"/>
  <c r="D22" i="123"/>
  <c r="C22" i="123"/>
  <c r="E21" i="123"/>
  <c r="D21" i="123"/>
  <c r="E15" i="123"/>
  <c r="D15" i="123"/>
  <c r="C15" i="123"/>
  <c r="E7" i="123"/>
  <c r="E63" i="123"/>
  <c r="E87" i="123"/>
  <c r="D7" i="123"/>
  <c r="D63" i="123"/>
  <c r="D87" i="123"/>
  <c r="C7" i="123"/>
  <c r="C63" i="123"/>
  <c r="C87" i="123"/>
  <c r="E48" i="114"/>
  <c r="D48" i="114"/>
  <c r="C48" i="114"/>
  <c r="E42" i="114"/>
  <c r="E53" i="114"/>
  <c r="D42" i="114"/>
  <c r="D53" i="114"/>
  <c r="C42" i="114"/>
  <c r="C53" i="114"/>
  <c r="E36" i="114"/>
  <c r="D36" i="114"/>
  <c r="C36" i="114"/>
  <c r="E29" i="114"/>
  <c r="D29" i="114"/>
  <c r="C29" i="114"/>
  <c r="E25" i="114"/>
  <c r="D25" i="114"/>
  <c r="C25" i="114"/>
  <c r="E19" i="114"/>
  <c r="D19" i="114"/>
  <c r="C19" i="114"/>
  <c r="D53" i="118"/>
  <c r="E48" i="118"/>
  <c r="D48" i="118"/>
  <c r="C48" i="118"/>
  <c r="E42" i="118"/>
  <c r="E53" i="118"/>
  <c r="D42" i="118"/>
  <c r="C42" i="118"/>
  <c r="C53" i="118"/>
  <c r="C42" i="113"/>
  <c r="D42" i="113"/>
  <c r="E42" i="113"/>
  <c r="C48" i="113"/>
  <c r="D48" i="113"/>
  <c r="E48" i="113"/>
  <c r="C53" i="113"/>
  <c r="D53" i="113"/>
  <c r="E53" i="113"/>
  <c r="E36" i="118"/>
  <c r="D36" i="118"/>
  <c r="C36" i="118"/>
  <c r="E29" i="118"/>
  <c r="D29" i="118"/>
  <c r="C29" i="118"/>
  <c r="E25" i="118"/>
  <c r="D25" i="118"/>
  <c r="C25" i="118"/>
  <c r="E19" i="118"/>
  <c r="D19" i="118"/>
  <c r="C19" i="118"/>
  <c r="C7" i="121"/>
  <c r="C15" i="121"/>
  <c r="C22" i="121"/>
  <c r="C29" i="121"/>
  <c r="C30" i="121"/>
  <c r="C36" i="121"/>
  <c r="C47" i="121"/>
  <c r="C53" i="121"/>
  <c r="C58" i="121"/>
  <c r="C64" i="121"/>
  <c r="C68" i="121"/>
  <c r="C73" i="121"/>
  <c r="C76" i="121"/>
  <c r="C80" i="121"/>
  <c r="C86" i="121"/>
  <c r="E141" i="121"/>
  <c r="D141" i="121"/>
  <c r="C141" i="121"/>
  <c r="E136" i="121"/>
  <c r="D136" i="121"/>
  <c r="C136" i="121"/>
  <c r="E131" i="121"/>
  <c r="D131" i="121"/>
  <c r="C131" i="121"/>
  <c r="E127" i="121"/>
  <c r="E146" i="121"/>
  <c r="D127" i="121"/>
  <c r="D146" i="121"/>
  <c r="C127" i="121"/>
  <c r="E123" i="121"/>
  <c r="D123" i="121"/>
  <c r="C123" i="121"/>
  <c r="E109" i="121"/>
  <c r="D109" i="121"/>
  <c r="C109" i="121"/>
  <c r="E93" i="121"/>
  <c r="E126" i="121"/>
  <c r="E147" i="121"/>
  <c r="D93" i="121"/>
  <c r="D126" i="121"/>
  <c r="C93" i="121"/>
  <c r="C126" i="121"/>
  <c r="E80" i="121"/>
  <c r="D80" i="121"/>
  <c r="E76" i="121"/>
  <c r="D76" i="121"/>
  <c r="E73" i="121"/>
  <c r="D73" i="121"/>
  <c r="E68" i="121"/>
  <c r="E86" i="121"/>
  <c r="D68" i="121"/>
  <c r="D64" i="121"/>
  <c r="E58" i="121"/>
  <c r="D58" i="121"/>
  <c r="E53" i="121"/>
  <c r="D53" i="121"/>
  <c r="E47" i="121"/>
  <c r="D47" i="121"/>
  <c r="E36" i="121"/>
  <c r="D36" i="121"/>
  <c r="E30" i="121"/>
  <c r="E29" i="121"/>
  <c r="D30" i="121"/>
  <c r="D29" i="121"/>
  <c r="E22" i="121"/>
  <c r="D22" i="121"/>
  <c r="E21" i="121"/>
  <c r="D21" i="121"/>
  <c r="E15" i="121"/>
  <c r="D15" i="121"/>
  <c r="E7" i="121"/>
  <c r="D7" i="121"/>
  <c r="D140" i="71"/>
  <c r="C140" i="71"/>
  <c r="B140" i="71"/>
  <c r="F139" i="71"/>
  <c r="F138" i="71"/>
  <c r="F137" i="71"/>
  <c r="F136" i="71"/>
  <c r="F135" i="71"/>
  <c r="F134" i="71"/>
  <c r="F133" i="71"/>
  <c r="D130" i="71"/>
  <c r="C130" i="71"/>
  <c r="B130" i="71"/>
  <c r="F129" i="71"/>
  <c r="F128" i="71"/>
  <c r="F127" i="71"/>
  <c r="F126" i="71"/>
  <c r="F125" i="71"/>
  <c r="F124" i="71"/>
  <c r="F123" i="71"/>
  <c r="F101" i="71"/>
  <c r="F102" i="71"/>
  <c r="F103" i="71"/>
  <c r="F104" i="71"/>
  <c r="F105" i="71"/>
  <c r="F106" i="71"/>
  <c r="F100" i="71"/>
  <c r="D86" i="121"/>
  <c r="D63" i="121"/>
  <c r="D87" i="121"/>
  <c r="C146" i="121"/>
  <c r="C63" i="121"/>
  <c r="C87" i="121"/>
  <c r="C147" i="121"/>
  <c r="D147" i="121"/>
  <c r="E63" i="121"/>
  <c r="E87" i="121"/>
  <c r="F140" i="71"/>
  <c r="F130" i="71"/>
  <c r="D117" i="71"/>
  <c r="C117" i="71"/>
  <c r="B117" i="71"/>
  <c r="F116" i="71"/>
  <c r="F115" i="71"/>
  <c r="F114" i="71"/>
  <c r="F113" i="71"/>
  <c r="F112" i="71"/>
  <c r="F111" i="71"/>
  <c r="F110" i="71"/>
  <c r="D107" i="71"/>
  <c r="C107" i="71"/>
  <c r="B107" i="71"/>
  <c r="F88" i="71"/>
  <c r="F89" i="71"/>
  <c r="F90" i="71"/>
  <c r="F91" i="71"/>
  <c r="F92" i="71"/>
  <c r="F93" i="71"/>
  <c r="F87" i="71"/>
  <c r="F30" i="71"/>
  <c r="F31" i="71"/>
  <c r="F32" i="71"/>
  <c r="F33" i="71"/>
  <c r="F34" i="71"/>
  <c r="F35" i="71"/>
  <c r="F17" i="71"/>
  <c r="F18" i="71"/>
  <c r="F19" i="71"/>
  <c r="F20" i="71"/>
  <c r="F21" i="71"/>
  <c r="F22" i="71"/>
  <c r="F16" i="71"/>
  <c r="F7" i="71"/>
  <c r="F8" i="71"/>
  <c r="F9" i="71"/>
  <c r="F10" i="71"/>
  <c r="F11" i="71"/>
  <c r="F12" i="71"/>
  <c r="F6" i="71"/>
  <c r="F117" i="71"/>
  <c r="F107" i="71"/>
  <c r="F94" i="71"/>
  <c r="F10" i="63"/>
  <c r="F11" i="63"/>
  <c r="D18" i="109"/>
  <c r="E18" i="109"/>
  <c r="C6" i="108"/>
  <c r="E21" i="107"/>
  <c r="D21" i="107"/>
  <c r="E21" i="104"/>
  <c r="D21" i="104"/>
  <c r="C7" i="107"/>
  <c r="C15" i="107"/>
  <c r="C22" i="107"/>
  <c r="C29" i="107"/>
  <c r="C30" i="107"/>
  <c r="C36" i="107"/>
  <c r="C47" i="107"/>
  <c r="C53" i="107"/>
  <c r="C58" i="107"/>
  <c r="C64" i="107"/>
  <c r="C68" i="107"/>
  <c r="C73" i="107"/>
  <c r="C76" i="107"/>
  <c r="C80" i="107"/>
  <c r="E141" i="105"/>
  <c r="D141" i="105"/>
  <c r="C141" i="105"/>
  <c r="E136" i="105"/>
  <c r="D136" i="105"/>
  <c r="C136" i="105"/>
  <c r="E131" i="105"/>
  <c r="D131" i="105"/>
  <c r="C131" i="105"/>
  <c r="E127" i="105"/>
  <c r="E146" i="105"/>
  <c r="D127" i="105"/>
  <c r="D146" i="105"/>
  <c r="C127" i="105"/>
  <c r="C146" i="105"/>
  <c r="E123" i="105"/>
  <c r="D123" i="105"/>
  <c r="C123" i="105"/>
  <c r="E109" i="105"/>
  <c r="D109" i="105"/>
  <c r="C109" i="105"/>
  <c r="E93" i="105"/>
  <c r="D93" i="105"/>
  <c r="C93" i="105"/>
  <c r="C126" i="105"/>
  <c r="E80" i="105"/>
  <c r="D80" i="105"/>
  <c r="C80" i="105"/>
  <c r="E76" i="105"/>
  <c r="D76" i="105"/>
  <c r="C76" i="105"/>
  <c r="E73" i="105"/>
  <c r="D73" i="105"/>
  <c r="C73" i="105"/>
  <c r="E68" i="105"/>
  <c r="D68" i="105"/>
  <c r="C68" i="105"/>
  <c r="D64" i="105"/>
  <c r="C64" i="105"/>
  <c r="E58" i="105"/>
  <c r="D58" i="105"/>
  <c r="C58" i="105"/>
  <c r="E53" i="105"/>
  <c r="D53" i="105"/>
  <c r="C53" i="105"/>
  <c r="E47" i="105"/>
  <c r="D47" i="105"/>
  <c r="C47" i="105"/>
  <c r="E36" i="105"/>
  <c r="D36" i="105"/>
  <c r="C36" i="105"/>
  <c r="E30" i="105"/>
  <c r="E29" i="105"/>
  <c r="D30" i="105"/>
  <c r="D29" i="105"/>
  <c r="C30" i="105"/>
  <c r="C29" i="105"/>
  <c r="E22" i="105"/>
  <c r="D22" i="105"/>
  <c r="C22" i="105"/>
  <c r="E15" i="105"/>
  <c r="D15" i="105"/>
  <c r="C15" i="105"/>
  <c r="E7" i="105"/>
  <c r="D7" i="105"/>
  <c r="C7" i="105"/>
  <c r="E127" i="104"/>
  <c r="E25" i="149"/>
  <c r="D25" i="149"/>
  <c r="B25" i="149"/>
  <c r="F24" i="149"/>
  <c r="F23" i="149"/>
  <c r="F22" i="149"/>
  <c r="F21" i="149"/>
  <c r="F20" i="149"/>
  <c r="F19" i="149"/>
  <c r="F18" i="149"/>
  <c r="F17" i="149"/>
  <c r="F16" i="149"/>
  <c r="F15" i="149"/>
  <c r="F14" i="149"/>
  <c r="F13" i="149"/>
  <c r="F12" i="149"/>
  <c r="F11" i="149"/>
  <c r="F10" i="149"/>
  <c r="F9" i="149"/>
  <c r="F8" i="149"/>
  <c r="F7" i="149"/>
  <c r="F6" i="149"/>
  <c r="D94" i="71"/>
  <c r="C94" i="71"/>
  <c r="B94" i="71"/>
  <c r="D84" i="71"/>
  <c r="C84" i="71"/>
  <c r="B84" i="71"/>
  <c r="F83" i="71"/>
  <c r="F82" i="71"/>
  <c r="F81" i="71"/>
  <c r="F80" i="71"/>
  <c r="F79" i="71"/>
  <c r="F78" i="71"/>
  <c r="F77" i="71"/>
  <c r="D46" i="71"/>
  <c r="C46" i="71"/>
  <c r="B46" i="71"/>
  <c r="F45" i="71"/>
  <c r="F44" i="71"/>
  <c r="F43" i="71"/>
  <c r="F42" i="71"/>
  <c r="F41" i="71"/>
  <c r="F40" i="71"/>
  <c r="F39" i="71"/>
  <c r="D36" i="71"/>
  <c r="C36" i="71"/>
  <c r="B36" i="71"/>
  <c r="F12" i="63"/>
  <c r="F13" i="63"/>
  <c r="F14" i="63"/>
  <c r="F15" i="63"/>
  <c r="F16" i="63"/>
  <c r="F17" i="63"/>
  <c r="F18" i="63"/>
  <c r="F19" i="63"/>
  <c r="F20" i="63"/>
  <c r="F21" i="63"/>
  <c r="F22" i="63"/>
  <c r="F23" i="63"/>
  <c r="F8" i="63"/>
  <c r="F9" i="63"/>
  <c r="E19" i="137"/>
  <c r="F19" i="137"/>
  <c r="G19" i="137"/>
  <c r="H19" i="137"/>
  <c r="E22" i="141"/>
  <c r="D22" i="141"/>
  <c r="G18" i="140"/>
  <c r="G19" i="140"/>
  <c r="F18" i="140"/>
  <c r="E18" i="140"/>
  <c r="D18" i="140"/>
  <c r="C18" i="140"/>
  <c r="H17" i="140"/>
  <c r="I17" i="140"/>
  <c r="H16" i="140"/>
  <c r="H18" i="140"/>
  <c r="G14" i="140"/>
  <c r="F14" i="140"/>
  <c r="F19" i="140"/>
  <c r="E14" i="140"/>
  <c r="E19" i="140"/>
  <c r="D14" i="140"/>
  <c r="C14" i="140"/>
  <c r="C19" i="140"/>
  <c r="H13" i="140"/>
  <c r="I13" i="140"/>
  <c r="H12" i="140"/>
  <c r="I12" i="140"/>
  <c r="H11" i="140"/>
  <c r="I11" i="140"/>
  <c r="H10" i="140"/>
  <c r="I10" i="140"/>
  <c r="H9" i="140"/>
  <c r="I9" i="140"/>
  <c r="H8" i="140"/>
  <c r="H7" i="140"/>
  <c r="H13" i="129"/>
  <c r="G13" i="129"/>
  <c r="G20" i="129"/>
  <c r="F13" i="129"/>
  <c r="F20" i="129"/>
  <c r="E13" i="129"/>
  <c r="H6" i="129"/>
  <c r="H20" i="129"/>
  <c r="G6" i="129"/>
  <c r="F6" i="129"/>
  <c r="E6" i="129"/>
  <c r="E20" i="129"/>
  <c r="G4" i="129"/>
  <c r="H3" i="129"/>
  <c r="D22" i="139"/>
  <c r="C22" i="139"/>
  <c r="F20" i="138"/>
  <c r="E20" i="138"/>
  <c r="D20" i="138"/>
  <c r="I18" i="137"/>
  <c r="I17" i="137"/>
  <c r="I16" i="137"/>
  <c r="I15" i="137"/>
  <c r="I14" i="137"/>
  <c r="I13" i="137"/>
  <c r="I12" i="137"/>
  <c r="I11" i="137"/>
  <c r="I10" i="137"/>
  <c r="I9" i="137"/>
  <c r="I7" i="137"/>
  <c r="G10" i="132"/>
  <c r="F10" i="132"/>
  <c r="D10" i="132"/>
  <c r="C10" i="132"/>
  <c r="E9" i="132"/>
  <c r="E8" i="132"/>
  <c r="E10" i="132"/>
  <c r="E7" i="132"/>
  <c r="F17" i="130"/>
  <c r="E17" i="130"/>
  <c r="D17" i="130"/>
  <c r="C17" i="130"/>
  <c r="G17" i="130"/>
  <c r="G16" i="130"/>
  <c r="G15" i="130"/>
  <c r="G14" i="130"/>
  <c r="G13" i="130"/>
  <c r="G12" i="130"/>
  <c r="G11" i="130"/>
  <c r="E50" i="112"/>
  <c r="E44" i="112"/>
  <c r="E55" i="112"/>
  <c r="E36" i="112"/>
  <c r="E29" i="112"/>
  <c r="E25" i="112"/>
  <c r="E19" i="112"/>
  <c r="E35" i="112"/>
  <c r="E40" i="112"/>
  <c r="E8" i="112"/>
  <c r="E48" i="119"/>
  <c r="E53" i="119"/>
  <c r="E42" i="119"/>
  <c r="E36" i="119"/>
  <c r="E29" i="119"/>
  <c r="E25" i="119"/>
  <c r="E19" i="119"/>
  <c r="E8" i="119"/>
  <c r="E8" i="114"/>
  <c r="E35" i="114"/>
  <c r="E40" i="114"/>
  <c r="E48" i="115"/>
  <c r="E42" i="115"/>
  <c r="E53" i="115"/>
  <c r="E36" i="115"/>
  <c r="E29" i="115"/>
  <c r="E25" i="115"/>
  <c r="E19" i="115"/>
  <c r="E8" i="115"/>
  <c r="E35" i="115"/>
  <c r="E40" i="115"/>
  <c r="E48" i="116"/>
  <c r="E42" i="116"/>
  <c r="E53" i="116"/>
  <c r="E36" i="116"/>
  <c r="E29" i="116"/>
  <c r="E25" i="116"/>
  <c r="E19" i="116"/>
  <c r="E35" i="116"/>
  <c r="E40" i="116"/>
  <c r="E8" i="116"/>
  <c r="E48" i="117"/>
  <c r="E53" i="117"/>
  <c r="E42" i="117"/>
  <c r="E36" i="117"/>
  <c r="E29" i="117"/>
  <c r="E25" i="117"/>
  <c r="E19" i="117"/>
  <c r="E8" i="117"/>
  <c r="E8" i="118"/>
  <c r="E35" i="118"/>
  <c r="E40" i="118"/>
  <c r="E36" i="113"/>
  <c r="E29" i="113"/>
  <c r="E25" i="113"/>
  <c r="E19" i="113"/>
  <c r="E8" i="113"/>
  <c r="E141" i="124"/>
  <c r="E136" i="124"/>
  <c r="E131" i="124"/>
  <c r="E146" i="124"/>
  <c r="E127" i="124"/>
  <c r="E123" i="124"/>
  <c r="E109" i="124"/>
  <c r="E126" i="124"/>
  <c r="E93" i="124"/>
  <c r="E80" i="124"/>
  <c r="E76" i="124"/>
  <c r="E73" i="124"/>
  <c r="E68" i="124"/>
  <c r="E64" i="124"/>
  <c r="E58" i="124"/>
  <c r="E53" i="124"/>
  <c r="E47" i="124"/>
  <c r="E36" i="124"/>
  <c r="E30" i="124"/>
  <c r="E29" i="124"/>
  <c r="E63" i="124"/>
  <c r="E22" i="124"/>
  <c r="E15" i="124"/>
  <c r="E7" i="124"/>
  <c r="H30" i="108"/>
  <c r="H17" i="108"/>
  <c r="D32" i="108"/>
  <c r="H31" i="108"/>
  <c r="H33" i="108"/>
  <c r="D24" i="108"/>
  <c r="D18" i="108"/>
  <c r="D30" i="108"/>
  <c r="D17" i="108"/>
  <c r="H27" i="109"/>
  <c r="H18" i="109"/>
  <c r="D24" i="109"/>
  <c r="D19" i="109"/>
  <c r="D27" i="109"/>
  <c r="D28" i="109"/>
  <c r="E141" i="106"/>
  <c r="E136" i="106"/>
  <c r="E131" i="106"/>
  <c r="E146" i="106"/>
  <c r="E123" i="106"/>
  <c r="E109" i="106"/>
  <c r="E93" i="106"/>
  <c r="E141" i="107"/>
  <c r="E136" i="107"/>
  <c r="E131" i="107"/>
  <c r="E146" i="107"/>
  <c r="E152" i="107"/>
  <c r="E123" i="107"/>
  <c r="E109" i="107"/>
  <c r="E93" i="107"/>
  <c r="E80" i="106"/>
  <c r="E76" i="106"/>
  <c r="E73" i="106"/>
  <c r="E68" i="106"/>
  <c r="E86" i="106"/>
  <c r="E152" i="106"/>
  <c r="E58" i="106"/>
  <c r="E53" i="106"/>
  <c r="E47" i="106"/>
  <c r="E36" i="106"/>
  <c r="E30" i="106"/>
  <c r="E29" i="106"/>
  <c r="E22" i="106"/>
  <c r="E15" i="106"/>
  <c r="E7" i="106"/>
  <c r="E63" i="106"/>
  <c r="E80" i="107"/>
  <c r="E76" i="107"/>
  <c r="E73" i="107"/>
  <c r="E68" i="107"/>
  <c r="E86" i="107"/>
  <c r="E58" i="107"/>
  <c r="E53" i="107"/>
  <c r="E47" i="107"/>
  <c r="E36" i="107"/>
  <c r="E30" i="107"/>
  <c r="E29" i="107"/>
  <c r="E22" i="107"/>
  <c r="E15" i="107"/>
  <c r="E7" i="107"/>
  <c r="E141" i="104"/>
  <c r="E136" i="104"/>
  <c r="E146" i="104"/>
  <c r="E131" i="104"/>
  <c r="E123" i="104"/>
  <c r="E109" i="104"/>
  <c r="E93" i="104"/>
  <c r="E80" i="104"/>
  <c r="E76" i="104"/>
  <c r="E73" i="104"/>
  <c r="E68" i="104"/>
  <c r="E58" i="104"/>
  <c r="E53" i="104"/>
  <c r="E47" i="104"/>
  <c r="E30" i="104"/>
  <c r="E29" i="104"/>
  <c r="E63" i="104"/>
  <c r="E36" i="104"/>
  <c r="E22" i="104"/>
  <c r="E15" i="104"/>
  <c r="E7" i="104"/>
  <c r="D8" i="118"/>
  <c r="D35" i="118"/>
  <c r="D40" i="118"/>
  <c r="D7" i="107"/>
  <c r="D7" i="104"/>
  <c r="C36" i="113"/>
  <c r="C29" i="113"/>
  <c r="C25" i="113"/>
  <c r="C19" i="113"/>
  <c r="C8" i="113"/>
  <c r="C8" i="118"/>
  <c r="C35" i="118"/>
  <c r="C40" i="118"/>
  <c r="C48" i="115"/>
  <c r="C42" i="115"/>
  <c r="C53" i="115"/>
  <c r="C36" i="115"/>
  <c r="C29" i="115"/>
  <c r="C25" i="115"/>
  <c r="C19" i="115"/>
  <c r="C8" i="115"/>
  <c r="C35" i="115"/>
  <c r="C40" i="115"/>
  <c r="C8" i="114"/>
  <c r="C35" i="114"/>
  <c r="C40" i="114"/>
  <c r="D141" i="124"/>
  <c r="D136" i="124"/>
  <c r="D131" i="124"/>
  <c r="D127" i="124"/>
  <c r="D146" i="124"/>
  <c r="D123" i="124"/>
  <c r="D109" i="124"/>
  <c r="D93" i="124"/>
  <c r="D126" i="124"/>
  <c r="D147" i="124"/>
  <c r="D80" i="124"/>
  <c r="D76" i="124"/>
  <c r="D73" i="124"/>
  <c r="D68" i="124"/>
  <c r="D64" i="124"/>
  <c r="D86" i="124"/>
  <c r="D58" i="124"/>
  <c r="D53" i="124"/>
  <c r="D47" i="124"/>
  <c r="D36" i="124"/>
  <c r="D30" i="124"/>
  <c r="D29" i="124"/>
  <c r="D63" i="124"/>
  <c r="D87" i="124"/>
  <c r="D22" i="124"/>
  <c r="D15" i="124"/>
  <c r="D7" i="124"/>
  <c r="G30" i="108"/>
  <c r="G31" i="108"/>
  <c r="G17" i="108"/>
  <c r="I17" i="108"/>
  <c r="I30" i="108"/>
  <c r="I31" i="108"/>
  <c r="C24" i="108"/>
  <c r="C18" i="108"/>
  <c r="C30" i="108"/>
  <c r="C17" i="108"/>
  <c r="G27" i="109"/>
  <c r="G28" i="109"/>
  <c r="G18" i="109"/>
  <c r="C24" i="109"/>
  <c r="C19" i="109"/>
  <c r="C27" i="109"/>
  <c r="C18" i="109"/>
  <c r="C141" i="104"/>
  <c r="C136" i="104"/>
  <c r="C131" i="104"/>
  <c r="C127" i="104"/>
  <c r="C123" i="104"/>
  <c r="C109" i="104"/>
  <c r="C93" i="104"/>
  <c r="C80" i="104"/>
  <c r="C76" i="104"/>
  <c r="C73" i="104"/>
  <c r="C68" i="104"/>
  <c r="C64" i="104"/>
  <c r="C58" i="104"/>
  <c r="C53" i="104"/>
  <c r="C47" i="104"/>
  <c r="C36" i="104"/>
  <c r="C30" i="104"/>
  <c r="C29" i="104"/>
  <c r="C22" i="104"/>
  <c r="C15" i="104"/>
  <c r="D44" i="112"/>
  <c r="D50" i="112"/>
  <c r="D8" i="112"/>
  <c r="D19" i="112"/>
  <c r="D35" i="112"/>
  <c r="D25" i="112"/>
  <c r="D29" i="112"/>
  <c r="D40" i="112"/>
  <c r="D36" i="112"/>
  <c r="D42" i="119"/>
  <c r="D48" i="119"/>
  <c r="D53" i="119"/>
  <c r="D8" i="119"/>
  <c r="D19" i="119"/>
  <c r="D25" i="119"/>
  <c r="D35" i="119"/>
  <c r="D40" i="119"/>
  <c r="D29" i="119"/>
  <c r="D36" i="119"/>
  <c r="D8" i="114"/>
  <c r="D35" i="114"/>
  <c r="D40" i="114"/>
  <c r="D42" i="115"/>
  <c r="D53" i="115"/>
  <c r="D48" i="115"/>
  <c r="D8" i="115"/>
  <c r="D35" i="115"/>
  <c r="D19" i="115"/>
  <c r="D25" i="115"/>
  <c r="D29" i="115"/>
  <c r="D36" i="115"/>
  <c r="D42" i="116"/>
  <c r="D48" i="116"/>
  <c r="D8" i="116"/>
  <c r="D35" i="116"/>
  <c r="D19" i="116"/>
  <c r="D25" i="116"/>
  <c r="D40" i="116"/>
  <c r="D29" i="116"/>
  <c r="D36" i="116"/>
  <c r="D42" i="117"/>
  <c r="D53" i="117"/>
  <c r="D48" i="117"/>
  <c r="D8" i="117"/>
  <c r="D35" i="117"/>
  <c r="D40" i="117"/>
  <c r="D19" i="117"/>
  <c r="D25" i="117"/>
  <c r="D29" i="117"/>
  <c r="D36" i="117"/>
  <c r="D8" i="113"/>
  <c r="D35" i="113"/>
  <c r="D19" i="113"/>
  <c r="D25" i="113"/>
  <c r="D29" i="113"/>
  <c r="D36" i="113"/>
  <c r="E17" i="108"/>
  <c r="E18" i="108"/>
  <c r="E24" i="108"/>
  <c r="E19" i="109"/>
  <c r="E27" i="109"/>
  <c r="I18" i="109"/>
  <c r="I27" i="109"/>
  <c r="I28" i="109"/>
  <c r="E24" i="109"/>
  <c r="D64" i="106"/>
  <c r="D68" i="106"/>
  <c r="D86" i="106"/>
  <c r="D152" i="106"/>
  <c r="D73" i="106"/>
  <c r="D76" i="106"/>
  <c r="D80" i="106"/>
  <c r="D127" i="106"/>
  <c r="D146" i="106"/>
  <c r="D147" i="106"/>
  <c r="D131" i="106"/>
  <c r="D136" i="106"/>
  <c r="D141" i="106"/>
  <c r="D7" i="106"/>
  <c r="D15" i="106"/>
  <c r="D63" i="106"/>
  <c r="D22" i="106"/>
  <c r="D30" i="106"/>
  <c r="D29" i="106"/>
  <c r="D36" i="106"/>
  <c r="D47" i="106"/>
  <c r="D53" i="106"/>
  <c r="D58" i="106"/>
  <c r="D93" i="106"/>
  <c r="D109" i="106"/>
  <c r="D126" i="106"/>
  <c r="D123" i="106"/>
  <c r="D64" i="107"/>
  <c r="D68" i="107"/>
  <c r="D73" i="107"/>
  <c r="D86" i="107"/>
  <c r="D76" i="107"/>
  <c r="D80" i="107"/>
  <c r="D15" i="107"/>
  <c r="D22" i="107"/>
  <c r="D30" i="107"/>
  <c r="D29" i="107"/>
  <c r="D36" i="107"/>
  <c r="D47" i="107"/>
  <c r="D53" i="107"/>
  <c r="D58" i="107"/>
  <c r="D64" i="104"/>
  <c r="D68" i="104"/>
  <c r="D73" i="104"/>
  <c r="D76" i="104"/>
  <c r="D80" i="104"/>
  <c r="D127" i="104"/>
  <c r="D131" i="104"/>
  <c r="D136" i="104"/>
  <c r="D141" i="104"/>
  <c r="D15" i="104"/>
  <c r="D22" i="104"/>
  <c r="D30" i="104"/>
  <c r="D29" i="104"/>
  <c r="D36" i="104"/>
  <c r="D47" i="104"/>
  <c r="D53" i="104"/>
  <c r="D58" i="104"/>
  <c r="D93" i="104"/>
  <c r="D109" i="104"/>
  <c r="D123" i="104"/>
  <c r="D15" i="76"/>
  <c r="D14" i="76"/>
  <c r="D13" i="76"/>
  <c r="E13" i="76"/>
  <c r="B15" i="76"/>
  <c r="B14" i="76"/>
  <c r="B13" i="76"/>
  <c r="B8" i="76"/>
  <c r="B7" i="76"/>
  <c r="B6" i="76"/>
  <c r="E6" i="76"/>
  <c r="D6" i="76"/>
  <c r="D7" i="76"/>
  <c r="E7" i="76"/>
  <c r="D8" i="76"/>
  <c r="E8" i="76"/>
  <c r="C9" i="78"/>
  <c r="C12" i="77"/>
  <c r="C12" i="62"/>
  <c r="D12" i="62"/>
  <c r="E12" i="62"/>
  <c r="F9" i="62"/>
  <c r="F10" i="62"/>
  <c r="F11" i="62"/>
  <c r="F8" i="62"/>
  <c r="F7" i="62"/>
  <c r="F12" i="62"/>
  <c r="B61" i="71"/>
  <c r="F54" i="71"/>
  <c r="F56" i="71"/>
  <c r="F57" i="71"/>
  <c r="F58" i="71"/>
  <c r="F59" i="71"/>
  <c r="F60" i="71"/>
  <c r="D61" i="71"/>
  <c r="C61" i="71"/>
  <c r="D13" i="71"/>
  <c r="C13" i="71"/>
  <c r="B13" i="71"/>
  <c r="F23" i="71"/>
  <c r="B23" i="71"/>
  <c r="C23" i="71"/>
  <c r="D23" i="71"/>
  <c r="F55" i="71"/>
  <c r="F64" i="71"/>
  <c r="F65" i="71"/>
  <c r="F66" i="71"/>
  <c r="F67" i="71"/>
  <c r="F68" i="71"/>
  <c r="F69" i="71"/>
  <c r="F70" i="71"/>
  <c r="B71" i="71"/>
  <c r="C71" i="71"/>
  <c r="D71" i="71"/>
  <c r="F6" i="63"/>
  <c r="B24" i="63"/>
  <c r="D24" i="63"/>
  <c r="E24" i="63"/>
  <c r="C35" i="113"/>
  <c r="C40" i="113"/>
  <c r="I16" i="140"/>
  <c r="I18" i="140"/>
  <c r="H28" i="109"/>
  <c r="D55" i="112"/>
  <c r="E147" i="124"/>
  <c r="I8" i="140"/>
  <c r="D87" i="106"/>
  <c r="D151" i="106"/>
  <c r="D53" i="116"/>
  <c r="E126" i="106"/>
  <c r="E147" i="106"/>
  <c r="E35" i="119"/>
  <c r="E40" i="119"/>
  <c r="D19" i="137"/>
  <c r="I8" i="137"/>
  <c r="I7" i="140"/>
  <c r="I14" i="140"/>
  <c r="I19" i="140"/>
  <c r="H14" i="140"/>
  <c r="H19" i="140"/>
  <c r="E35" i="113"/>
  <c r="E40" i="113"/>
  <c r="E87" i="106"/>
  <c r="E86" i="124"/>
  <c r="E87" i="124"/>
  <c r="E35" i="117"/>
  <c r="E40" i="117"/>
  <c r="D19" i="140"/>
  <c r="E151" i="106"/>
  <c r="C146" i="104"/>
  <c r="D146" i="104"/>
  <c r="D147" i="104"/>
  <c r="E126" i="104"/>
  <c r="E147" i="104"/>
  <c r="D126" i="104"/>
  <c r="C126" i="104"/>
  <c r="C147" i="104"/>
  <c r="E86" i="104"/>
  <c r="E152" i="104"/>
  <c r="D86" i="104"/>
  <c r="C86" i="104"/>
  <c r="C152" i="104"/>
  <c r="C63" i="104"/>
  <c r="C151" i="104"/>
  <c r="D63" i="104"/>
  <c r="D152" i="104"/>
  <c r="D87" i="104"/>
  <c r="D151" i="104"/>
  <c r="E126" i="105"/>
  <c r="E147" i="105"/>
  <c r="D126" i="105"/>
  <c r="E86" i="105"/>
  <c r="D86" i="105"/>
  <c r="D63" i="105"/>
  <c r="D87" i="105"/>
  <c r="C86" i="105"/>
  <c r="C63" i="105"/>
  <c r="E126" i="107"/>
  <c r="E147" i="107"/>
  <c r="C86" i="107"/>
  <c r="D63" i="107"/>
  <c r="E63" i="107"/>
  <c r="C63" i="107"/>
  <c r="C87" i="107"/>
  <c r="C147" i="105"/>
  <c r="D147" i="105"/>
  <c r="D152" i="105"/>
  <c r="C152" i="105"/>
  <c r="E152" i="105"/>
  <c r="C151" i="105"/>
  <c r="C87" i="105"/>
  <c r="E63" i="105"/>
  <c r="E151" i="105"/>
  <c r="D151" i="105"/>
  <c r="D87" i="107"/>
  <c r="E87" i="107"/>
  <c r="E87" i="105"/>
  <c r="F25" i="149"/>
  <c r="F24" i="63"/>
  <c r="E30" i="108"/>
  <c r="E31" i="108"/>
  <c r="G32" i="108"/>
  <c r="H29" i="109"/>
  <c r="D31" i="108"/>
  <c r="E28" i="109"/>
  <c r="C28" i="109"/>
  <c r="H30" i="109"/>
  <c r="D30" i="109"/>
  <c r="I32" i="108"/>
  <c r="E32" i="108"/>
  <c r="H32" i="108"/>
  <c r="C32" i="108"/>
  <c r="C31" i="108"/>
  <c r="C29" i="109"/>
  <c r="G30" i="109"/>
  <c r="E30" i="109"/>
  <c r="I30" i="109"/>
  <c r="I29" i="109"/>
  <c r="E29" i="109"/>
  <c r="D29" i="109"/>
  <c r="G29" i="109"/>
  <c r="C30" i="109"/>
  <c r="D40" i="115"/>
  <c r="D40" i="113"/>
  <c r="F46" i="71"/>
  <c r="F13" i="71"/>
  <c r="F84" i="71"/>
  <c r="F71" i="71"/>
  <c r="F61" i="71"/>
  <c r="I19" i="137"/>
  <c r="E15" i="76"/>
  <c r="E14" i="76"/>
  <c r="C126" i="122"/>
  <c r="C147" i="122"/>
  <c r="E126" i="122"/>
  <c r="E147" i="122"/>
  <c r="D126" i="122"/>
  <c r="D147" i="122"/>
  <c r="D87" i="122"/>
  <c r="C63" i="122"/>
  <c r="C87" i="122"/>
  <c r="C147" i="123"/>
  <c r="D33" i="108"/>
  <c r="C33" i="108"/>
  <c r="G33" i="108"/>
  <c r="I33" i="108"/>
  <c r="E33" i="108"/>
  <c r="E151" i="107"/>
  <c r="E151" i="104"/>
  <c r="E87" i="104"/>
  <c r="D147" i="107"/>
  <c r="D152" i="107"/>
  <c r="C151" i="107"/>
  <c r="C147" i="107"/>
  <c r="C87" i="104"/>
  <c r="F36" i="71"/>
  <c r="F29" i="71"/>
</calcChain>
</file>

<file path=xl/sharedStrings.xml><?xml version="1.0" encoding="utf-8"?>
<sst xmlns="http://schemas.openxmlformats.org/spreadsheetml/2006/main" count="4627" uniqueCount="1135">
  <si>
    <t>Felhalmozási célú átvett pénzeszközök</t>
  </si>
  <si>
    <t>Beruházási (felhalmozási) kiadások előirányzata beruházásonként</t>
  </si>
  <si>
    <t>Felújítási kiadások előirányzata felújításonként</t>
  </si>
  <si>
    <t xml:space="preserve"> - ebből EU támogatás</t>
  </si>
  <si>
    <t>Vállalkozási maradvány igénybevétele</t>
  </si>
  <si>
    <t xml:space="preserve"> - ebből EU-s forrásból tám. megvalósuló programok, projektek kiadásai</t>
  </si>
  <si>
    <t>Felhalmozási bevételek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</si>
  <si>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</si>
  <si>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</si>
  <si>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</si>
  <si>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</si>
  <si>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</si>
  <si>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</si>
  <si>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</si>
  <si>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</si>
  <si>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</si>
  <si>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</si>
  <si>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</si>
  <si>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</si>
  <si>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</si>
  <si>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</si>
  <si>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</si>
  <si>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</si>
  <si>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</si>
  <si>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</si>
  <si>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</si>
  <si>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</si>
  <si>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</si>
  <si>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</si>
  <si>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</si>
  <si>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</si>
  <si>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</si>
  <si>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</si>
  <si>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</si>
  <si>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</si>
  <si>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</si>
  <si>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</si>
  <si>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</si>
  <si>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</si>
  <si>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</si>
  <si>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</si>
  <si>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</si>
  <si>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Összesen</t>
  </si>
  <si>
    <t>Összesen:</t>
  </si>
  <si>
    <t>Előirányzat-csoport, kiemelt előirányzat megnevezése</t>
  </si>
  <si>
    <t>Bevételek</t>
  </si>
  <si>
    <t>Helyi adók</t>
  </si>
  <si>
    <t>Kiadások</t>
  </si>
  <si>
    <t>Egyéb fejlesztési célú kiadások</t>
  </si>
  <si>
    <t>Általános tartalék</t>
  </si>
  <si>
    <t>Céltartalék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</si>
  <si>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</si>
  <si>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</si>
  <si>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</si>
  <si>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</si>
  <si>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</si>
  <si>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</si>
  <si>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</si>
  <si>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</si>
  <si>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</si>
  <si>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6=(2-4-5)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</si>
  <si>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</si>
  <si>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</si>
  <si>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</si>
  <si>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</si>
  <si>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</si>
  <si>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</si>
  <si>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</si>
  <si>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</si>
  <si>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</si>
  <si>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</si>
  <si>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</si>
  <si>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</si>
  <si>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</si>
  <si>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</si>
  <si>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</si>
  <si>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</si>
  <si>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</si>
  <si>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</si>
  <si>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</si>
  <si>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</si>
  <si>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</si>
  <si>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</si>
  <si>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</si>
  <si>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</si>
  <si>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</si>
  <si>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</si>
  <si>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</si>
  <si>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</si>
  <si>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</si>
  <si>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</si>
  <si>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Források</t>
  </si>
  <si>
    <t>Saját erő</t>
  </si>
  <si>
    <t>EU-s forrás</t>
  </si>
  <si>
    <t>Hitel</t>
  </si>
  <si>
    <t>Egyéb forrás</t>
  </si>
  <si>
    <t>Kiadások, költségek</t>
  </si>
  <si>
    <t>Források összesen: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</si>
  <si>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</si>
  <si>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</si>
  <si>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</si>
  <si>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</si>
  <si>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</si>
  <si>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</si>
  <si>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</si>
  <si>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</si>
  <si>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</si>
  <si>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</si>
  <si>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Költségvetési rendelet űrlapjainak összefüggései:</t>
  </si>
  <si>
    <t>1. sz. melléklet Bevételek táblázat 3. oszlop 12 sora =</t>
  </si>
  <si>
    <t>1. sz. melléklet Kiadások táblázat 3. oszlop 7 sora =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</si>
  <si>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</si>
  <si>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</si>
  <si>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</si>
  <si>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</si>
  <si>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</si>
  <si>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</si>
  <si>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</si>
  <si>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</si>
  <si>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1. sz. melléklet Kiadások táblázat 3. oszlop 5 sora =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</si>
  <si>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</si>
  <si>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</si>
  <si>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</si>
  <si>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</si>
  <si>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</si>
  <si>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</si>
  <si>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</si>
  <si>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</si>
  <si>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</si>
  <si>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</si>
  <si>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</si>
  <si>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</si>
  <si>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</si>
  <si>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</si>
  <si>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</si>
  <si>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</si>
  <si>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</si>
  <si>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</si>
  <si>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</si>
  <si>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</si>
  <si>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</si>
  <si>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</si>
  <si>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</si>
  <si>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</si>
  <si>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</si>
  <si>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</si>
  <si>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</si>
  <si>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1. sz. melléklet Bevételek táblázat 3. oszlop 10 sora =</t>
  </si>
  <si>
    <t>Bevételi jogcímek</t>
  </si>
  <si>
    <t>Kezességvállalással kapcsolatos megtérülés</t>
  </si>
  <si>
    <t>MEGNEVEZÉS</t>
  </si>
  <si>
    <t>ÖSSZES KÖTELEZETTSÉG</t>
  </si>
  <si>
    <t>SAJÁT BEVÉTELEK ÖSSZESEN*</t>
  </si>
  <si>
    <t>Fejlesztési cél leírása</t>
  </si>
  <si>
    <t>ADÓSSÁGOT KELETKEZTETŐ ÜGYLETEK VÁRHATÓ EGYÜTTES ÖSSZEGE</t>
  </si>
  <si>
    <t>Feladat megnevezése</t>
  </si>
  <si>
    <t>Költségvetési szerv megnevezése</t>
  </si>
  <si>
    <t>Száma</t>
  </si>
  <si>
    <t>Éves engedélyezett létszám előirányzat (fő)</t>
  </si>
  <si>
    <t>Közfoglalkoztatottak létszáma (fő)</t>
  </si>
  <si>
    <t>Fejlesztés várható kiadása</t>
  </si>
  <si>
    <t>*Az adósságot keletkeztető ügyletekhez történő hozzájárulás részletes szabályairól szóló 353/2011. (XII.31.) Korm. Rendelet 2.§ (1) bekezdése alapján.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</si>
  <si>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</si>
  <si>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</si>
  <si>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</si>
  <si>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</si>
  <si>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</si>
  <si>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</si>
  <si>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</si>
  <si>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</si>
  <si>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</si>
  <si>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</si>
  <si>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</si>
  <si>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</si>
  <si>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</si>
  <si>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</si>
  <si>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</si>
  <si>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</si>
  <si>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</si>
  <si>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</si>
  <si>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</si>
  <si>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</si>
  <si>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</si>
  <si>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2016.</t>
  </si>
  <si>
    <t>Összesen
(6=3+4+5)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</si>
  <si>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</si>
  <si>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</si>
  <si>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</si>
  <si>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1. sz. melléklet Bevételek táblázat 3. oszlop 14 sora =</t>
  </si>
  <si>
    <t>1. sz. melléklet Kiadások táblázat 3. oszlop 9 sora =</t>
  </si>
  <si>
    <t>2013. évi előirányzat BEVÉTELEK</t>
  </si>
  <si>
    <t>2013. évi előirányzat KIADÁSOK</t>
  </si>
  <si>
    <t>Évek</t>
  </si>
  <si>
    <t xml:space="preserve">2/a. számú melléklet 3. oszlop 13. sor + 2/b. számú melléklet 3. oszlop 13. sor </t>
  </si>
  <si>
    <t xml:space="preserve">2/a. számú melléklet 3. oszlop 22. sor + 2/b. számú melléklet 3. oszlop 26. sor </t>
  </si>
  <si>
    <t xml:space="preserve">2/a. számú melléklet 3. oszlop 25. sor + 2/b. számú melléklet 3. oszlop 29. sor </t>
  </si>
  <si>
    <t xml:space="preserve">2/a. számú melléklet 5. oszlop 13. sor + 2/b. számú melléklet 5. oszlop 13. sor </t>
  </si>
  <si>
    <t xml:space="preserve">2/a. számú melléklet 5. oszlop 22. sor + 2/b. számú melléklet 5. oszlop 26. sor </t>
  </si>
  <si>
    <t xml:space="preserve">2/a. számú melléklet 5. oszlop 25. sor + 2/b. számú melléklet 5. oszlop 29. sor </t>
  </si>
  <si>
    <t>Jásztelek Önkormányzat adósságot keletkeztető ügyletekből és kezességvállalásokból fennálló kötelezettségei</t>
  </si>
  <si>
    <t>Jásztelek Önkormányzat saját bevételeinek részletezése az adósságot keletkeztető ügyletből származó tárgyévi fizetési kötelezettség megállapításához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</si>
  <si>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</si>
  <si>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</si>
  <si>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</si>
  <si>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</si>
  <si>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</si>
  <si>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központosított előirányzatok</t>
  </si>
  <si>
    <t>Helyi önkormányzatok kiegészítő támogatásai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</si>
  <si>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</si>
  <si>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</si>
  <si>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</si>
  <si>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</si>
  <si>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</si>
  <si>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</si>
  <si>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</si>
  <si>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</si>
  <si>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</si>
  <si>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</si>
  <si>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Felhalmozási célú visszatérítendő támogatások, kölcsönök visszatérülése</t>
  </si>
  <si>
    <t>Felhalmozási célú visszatérítendő támogatások, kölcsönök igénybevétele</t>
  </si>
  <si>
    <t>Egyéb felhalmozási célú támogatások bevételei</t>
  </si>
  <si>
    <t>3.5.-ből EU-s támogatás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</si>
  <si>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</si>
  <si>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</si>
  <si>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</si>
  <si>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</si>
  <si>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</si>
  <si>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</si>
  <si>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</si>
  <si>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</si>
  <si>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</si>
  <si>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</si>
  <si>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</si>
  <si>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</si>
  <si>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</si>
  <si>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Működési bevételek (5.1.+…+ 5.10.)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</si>
  <si>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</si>
  <si>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</si>
  <si>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</si>
  <si>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</si>
  <si>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</si>
  <si>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</si>
  <si>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</si>
  <si>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</si>
  <si>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5.9.</t>
  </si>
  <si>
    <t>Egyéb pénzügyi műveletek bevételei</t>
  </si>
  <si>
    <t>5.10.</t>
  </si>
  <si>
    <t>Egyéb működési bevételek</t>
  </si>
  <si>
    <t>Felhalmozási bevételek (6.1.+…+6.5.)</t>
  </si>
  <si>
    <t>Immateriális javak értékesítése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</si>
  <si>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</si>
  <si>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</si>
  <si>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</si>
  <si>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</si>
  <si>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</si>
  <si>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</si>
  <si>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</si>
  <si>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</si>
  <si>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</si>
  <si>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</si>
  <si>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</si>
  <si>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</si>
  <si>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</si>
  <si>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</si>
  <si>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</si>
  <si>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Felhalm. célú garancia- és kezességvállalásból megtérülések ÁH-n kívülről</t>
  </si>
  <si>
    <t>Felhalm. célú visszatérítendő támogatások, kölcsönök visszatér. ÁH-n kívülről</t>
  </si>
  <si>
    <t>Egyéb felhalmozási célú átvett pénzeszköz</t>
  </si>
  <si>
    <t>8.4.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</si>
  <si>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</si>
  <si>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</si>
  <si>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</si>
  <si>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</si>
  <si>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</si>
  <si>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</si>
  <si>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</si>
  <si>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</si>
  <si>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</si>
  <si>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</si>
  <si>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</si>
  <si>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</si>
  <si>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</si>
  <si>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</si>
  <si>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</si>
  <si>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</si>
  <si>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</si>
  <si>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</si>
  <si>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</si>
  <si>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</si>
  <si>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</si>
  <si>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</si>
  <si>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</si>
  <si>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</si>
  <si>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</si>
  <si>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</si>
  <si>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</si>
  <si>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</si>
  <si>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</si>
  <si>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</si>
  <si>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</si>
  <si>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</si>
  <si>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</si>
  <si>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</si>
  <si>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</si>
  <si>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</si>
  <si>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</si>
  <si>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</si>
  <si>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</si>
  <si>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</si>
  <si>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</si>
  <si>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</si>
  <si>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</si>
  <si>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</si>
  <si>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</si>
  <si>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</si>
  <si>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</si>
  <si>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</si>
  <si>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</si>
  <si>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</si>
  <si>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</si>
  <si>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</si>
  <si>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</si>
  <si>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</si>
  <si>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</si>
  <si>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</si>
  <si>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</si>
  <si>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</si>
  <si>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</si>
  <si>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</si>
  <si>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</si>
  <si>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</si>
  <si>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</si>
  <si>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</si>
  <si>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</si>
  <si>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 xml:space="preserve">   - Visszatérítendő támogatások, kölcsönök nyújtása ÁH-n belülre</t>
  </si>
  <si>
    <t xml:space="preserve">   - Egyéb felhalmozási célú támogatások ÁH-n belülre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</si>
  <si>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</si>
  <si>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</si>
  <si>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</si>
  <si>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</si>
  <si>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</si>
  <si>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</si>
  <si>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</si>
  <si>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</si>
  <si>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</si>
  <si>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</si>
  <si>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</si>
  <si>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</si>
  <si>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</si>
  <si>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</si>
  <si>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</si>
  <si>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</si>
  <si>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</si>
  <si>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</si>
  <si>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</si>
  <si>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</si>
  <si>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</si>
  <si>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</si>
  <si>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</si>
  <si>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</si>
  <si>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</si>
  <si>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</si>
  <si>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</si>
  <si>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</si>
  <si>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</si>
  <si>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</si>
  <si>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</si>
  <si>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</si>
  <si>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Önkormányzatok működési támogatásai</t>
  </si>
  <si>
    <t>Működési célú támogatások államháztartáson belülről</t>
  </si>
  <si>
    <t>2.-ból EU-s támogatás</t>
  </si>
  <si>
    <t>Működési célú átvett pénzeszközök</t>
  </si>
  <si>
    <t>4.-ből EU-s támogatás</t>
  </si>
  <si>
    <t>Költségvetési bevételek összesen (1.+2.+4.+5.+7.+…+12.)</t>
  </si>
  <si>
    <t>Költségvetési kiadások összesen (1.+...+12.)</t>
  </si>
  <si>
    <t>Hiány belső finanszírozásának bevételei (15.+…+18. )</t>
  </si>
  <si>
    <t>Likviditási célú hitelek törlesztése</t>
  </si>
  <si>
    <t xml:space="preserve">Hiány külső finanszírozásának bevételei (20.+…+21.) </t>
  </si>
  <si>
    <t xml:space="preserve">   Likviditási célú hitelek, kölcsönök felvétele</t>
  </si>
  <si>
    <t xml:space="preserve">   Értékpapírok bevételei</t>
  </si>
  <si>
    <t>Működési célú finanszírozási bevételek összesen (14.+19.)</t>
  </si>
  <si>
    <t>Működési célú finanszírozási kiadások összesen (14.+...+21.)</t>
  </si>
  <si>
    <t>BEVÉTEL ÖSSZESEN (13.+22.)</t>
  </si>
  <si>
    <t>KIADÁSOK ÖSSZESEN (13.+22.)</t>
  </si>
  <si>
    <t>Felhalmozási célú támogatások államháztartáson belülről</t>
  </si>
  <si>
    <t>1.-ből EU-s támogatás</t>
  </si>
  <si>
    <t>1.-ből EU-s forrásból megvalósuló beruházás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</si>
  <si>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</si>
  <si>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</si>
  <si>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</si>
  <si>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</si>
  <si>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</si>
  <si>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</si>
  <si>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Pénzügyi lízing kiadásai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</si>
  <si>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</si>
  <si>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</si>
  <si>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</si>
  <si>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</si>
  <si>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Osztalék, a koncessziós díj és a hozambevétel</t>
  </si>
  <si>
    <t>01</t>
  </si>
  <si>
    <t>Összes bevétel, kiadás</t>
  </si>
  <si>
    <t>Polgármesteri /közös/ hivatal</t>
  </si>
  <si>
    <t>02</t>
  </si>
  <si>
    <t>Működési bevételek (1.1.+…+1.10.)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</si>
  <si>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</si>
  <si>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</si>
  <si>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</si>
  <si>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</si>
  <si>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</si>
  <si>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</si>
  <si>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</si>
  <si>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</si>
  <si>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Felhalmozási bevételek (5.1.+…+5.3.)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</si>
  <si>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</si>
  <si>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</si>
  <si>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</si>
  <si>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</si>
  <si>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</si>
  <si>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</si>
  <si>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</si>
  <si>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</si>
  <si>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</si>
  <si>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KIADÁSOK ÖSSZESEN: (1.+2.)</t>
  </si>
  <si>
    <t>Kötelező feladatok bevételei, kiadásai</t>
  </si>
  <si>
    <t>Önként vállalt feladatok bevételei, kiadásai</t>
  </si>
  <si>
    <t>Állami (államigazgataási) feladatok bevételei, kiadásai</t>
  </si>
  <si>
    <t>04</t>
  </si>
  <si>
    <t>10.1.sz.mell</t>
  </si>
  <si>
    <t>Jászteleki Százszorszép Óvoda</t>
  </si>
  <si>
    <t>2017.</t>
  </si>
  <si>
    <t>Belterületi utak felújítása</t>
  </si>
  <si>
    <t>Előző évi költségvetési pénzkészlet</t>
  </si>
  <si>
    <t>Önkormányzatok szociális,gyermekjóléti és gyermekétkeztetési feladatainak támogatása</t>
  </si>
  <si>
    <t>2018.</t>
  </si>
  <si>
    <t>2019.</t>
  </si>
  <si>
    <t>EU-s projekt neve, azonosítója:"Jásztelek Községi Önkormányzat ASP központhoz való csatlakozása"KÖFOP-1.2.1-VEKOP-16-2016-00252</t>
  </si>
  <si>
    <t>Önkormányzat</t>
  </si>
  <si>
    <t>Központi,irányítószervi támogatások folyósítása</t>
  </si>
  <si>
    <t>Központi, irányítószervi támogatás</t>
  </si>
  <si>
    <t>Központi, irányítószervi támogatás folyósítása</t>
  </si>
  <si>
    <t>#</t>
  </si>
  <si>
    <t>Eredeti előirányzat</t>
  </si>
  <si>
    <t>Módosított előirányzat</t>
  </si>
  <si>
    <t>Törvény szerinti illetmények, munkabérek (K1101)</t>
  </si>
  <si>
    <t>05</t>
  </si>
  <si>
    <t>Végkielégítés (K1105)</t>
  </si>
  <si>
    <t>06</t>
  </si>
  <si>
    <t>Jubileumi jutalom (K1106)</t>
  </si>
  <si>
    <t>07</t>
  </si>
  <si>
    <t>Béren kívüli juttatások (K1107)</t>
  </si>
  <si>
    <t>09</t>
  </si>
  <si>
    <t>Közlekedési költségtérítés (K1109)</t>
  </si>
  <si>
    <t>10</t>
  </si>
  <si>
    <t>Egyéb költségtérítések (K1110)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</si>
  <si>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</si>
  <si>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</si>
  <si>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</si>
  <si>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</si>
  <si>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</si>
  <si>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</si>
  <si>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</si>
  <si>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</si>
  <si>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18</t>
  </si>
  <si>
    <t>Egyéb külső személyi juttatások (K123)</t>
  </si>
  <si>
    <t>19</t>
  </si>
  <si>
    <t>Külső személyi juttatások (=16+17+18) (K12)</t>
  </si>
  <si>
    <t>20</t>
  </si>
  <si>
    <t>Személyi juttatások (=15+19) (K1)</t>
  </si>
  <si>
    <t>21</t>
  </si>
  <si>
    <t>22</t>
  </si>
  <si>
    <t>ebből: szociális hozzájárulási adó (K2)</t>
  </si>
  <si>
    <t>25</t>
  </si>
  <si>
    <t>ebből: egészségügyi hozzájárulás (K2)</t>
  </si>
  <si>
    <t>26</t>
  </si>
  <si>
    <t>ebből: táppénz hozzájárulás (K2)</t>
  </si>
  <si>
    <t>28</t>
  </si>
  <si>
    <t>ebből: munkáltatót terhelő személyi jövedelemadó (K2)</t>
  </si>
  <si>
    <t>29</t>
  </si>
  <si>
    <t>Szakmai anyagok beszerzése (K311)</t>
  </si>
  <si>
    <t>Üzemeltetési anyagok beszerzése (K312)</t>
  </si>
  <si>
    <t>32</t>
  </si>
  <si>
    <t>33</t>
  </si>
  <si>
    <t>Informatikai szolgáltatások igénybevétele (K321)</t>
  </si>
  <si>
    <t>34</t>
  </si>
  <si>
    <t>Egyéb kommunikációs szolgáltatások (K322)</t>
  </si>
  <si>
    <t>35</t>
  </si>
  <si>
    <t>36</t>
  </si>
  <si>
    <t>Közüzemi díjak (K331)</t>
  </si>
  <si>
    <t>37</t>
  </si>
  <si>
    <t>Vásárolt élelmezés (K332)</t>
  </si>
  <si>
    <t>38</t>
  </si>
  <si>
    <t>40</t>
  </si>
  <si>
    <t>Karbantartási, kisjavítási szolgáltatások (K334)</t>
  </si>
  <si>
    <t>41</t>
  </si>
  <si>
    <t>42</t>
  </si>
  <si>
    <t>ebből: államháztartáson belül (K335)</t>
  </si>
  <si>
    <t>43</t>
  </si>
  <si>
    <t>44</t>
  </si>
  <si>
    <t>46</t>
  </si>
  <si>
    <t>47</t>
  </si>
  <si>
    <t>Kiküldetések kiadásai (K341)</t>
  </si>
  <si>
    <t>49</t>
  </si>
  <si>
    <t>50</t>
  </si>
  <si>
    <t>Működési célú előzetesen felszámított általános forgalmi adó (K351)</t>
  </si>
  <si>
    <t>51</t>
  </si>
  <si>
    <t>Fizetendő általános forgalmi adó  (K352)</t>
  </si>
  <si>
    <t>52</t>
  </si>
  <si>
    <t>59</t>
  </si>
  <si>
    <t>Egyéb dologi kiadások (K355)</t>
  </si>
  <si>
    <t>60</t>
  </si>
  <si>
    <t>75</t>
  </si>
  <si>
    <t>118</t>
  </si>
  <si>
    <t>ebből: települési támogatás [Szoctv. 45. §], (K48)</t>
  </si>
  <si>
    <t>151</t>
  </si>
  <si>
    <t>191</t>
  </si>
  <si>
    <t>193</t>
  </si>
  <si>
    <t>195</t>
  </si>
  <si>
    <t>Informatikai eszközök beszerzése, létesítése (K63)</t>
  </si>
  <si>
    <t>196</t>
  </si>
  <si>
    <t>Egyéb tárgyi eszközök beszerzése, létesítése (K64)</t>
  </si>
  <si>
    <t>Beruházási célú előzetesen felszámított általános forgalmi adó (K67)</t>
  </si>
  <si>
    <t>200</t>
  </si>
  <si>
    <t>201</t>
  </si>
  <si>
    <t>Ingatlanok felújítása (K71)</t>
  </si>
  <si>
    <t>Felújítási célú előzetesen felszámított általános forgalmi adó (K74)</t>
  </si>
  <si>
    <t>03 - K9. Finanszírozási kiadások</t>
  </si>
  <si>
    <t>Rövid lejáratú hitelek, kölcsönök törlesztése pénzügyi vállalkozásnak (&gt;=05) (K9113)</t>
  </si>
  <si>
    <t>Hitel-, kölcsöntörlesztés államháztartáson kívülre (=01+03+04) (K911)</t>
  </si>
  <si>
    <t>Államháztartáson belüli megelőlegezések visszafizetése (K914)</t>
  </si>
  <si>
    <t>Központi, irányító szervi támogatások folyósítása (K915)</t>
  </si>
  <si>
    <t>Belföldi finanszírozás kiadásai (=06+19+…+25+28) (K91)</t>
  </si>
  <si>
    <t>Finanszírozási kiadások (=29+37+38+39) (K9)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</si>
  <si>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</si>
  <si>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</si>
  <si>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</si>
  <si>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</si>
  <si>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</si>
  <si>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Önkormányzatok működési támogatásai (=01+…+06) (B11)</t>
  </si>
  <si>
    <t>Egyéb működési célú támogatások bevételei államháztartáson belülről (=33+…+42) (B16)</t>
  </si>
  <si>
    <t>ebből: társadalombiztosítás pénzügyi alapjai (B16)</t>
  </si>
  <si>
    <t>ebből: elkülönített állami pénzalapok (B16)</t>
  </si>
  <si>
    <t>Működési célú támogatások államháztartáson belülről (=07+...+10+21+32) (B1)</t>
  </si>
  <si>
    <t>109</t>
  </si>
  <si>
    <t>ebből: magánszemélyek kommunális adója (B34)</t>
  </si>
  <si>
    <t>145</t>
  </si>
  <si>
    <t>ebből: belföldi gépjárművek adójának a helyi önkormányzatot megillető része (B354)</t>
  </si>
  <si>
    <t>168</t>
  </si>
  <si>
    <t>169</t>
  </si>
  <si>
    <t>186</t>
  </si>
  <si>
    <t>Készletértékesítés ellenértéke (B401)</t>
  </si>
  <si>
    <t>187</t>
  </si>
  <si>
    <t>188</t>
  </si>
  <si>
    <t>ebből:tárgyi eszközök bérbeadásából származó bevétel (B402)</t>
  </si>
  <si>
    <t>190</t>
  </si>
  <si>
    <t>Ellátási díjak (B405)</t>
  </si>
  <si>
    <t>Kiszámlázott általános forgalmi adó (B406)</t>
  </si>
  <si>
    <t>Általános forgalmi adó visszatérítése (B407)</t>
  </si>
  <si>
    <t>208</t>
  </si>
  <si>
    <t>ebből: kiadások visszatérítései (B411)</t>
  </si>
  <si>
    <t>221</t>
  </si>
  <si>
    <t>04 - B8. Finanszírozási bevételek</t>
  </si>
  <si>
    <t>12</t>
  </si>
  <si>
    <t>Előző év költségvetési maradványának igénybevétele (B8131)</t>
  </si>
  <si>
    <t>14</t>
  </si>
  <si>
    <t>Maradvány igénybevétele (=12+13) (B813)</t>
  </si>
  <si>
    <t>Központi, irányító szervi támogatás (B816)</t>
  </si>
  <si>
    <t>23</t>
  </si>
  <si>
    <t>Belföldi finanszírozás bevételei (=04+11+14+…+19+22) (B81)</t>
  </si>
  <si>
    <t>Finanszírozási bevételek (=23+29+30+31) (B8)</t>
  </si>
  <si>
    <r>
      <t xml:space="preserve">   Működési költségvetés kiadásai </t>
    </r>
    <r>
      <rPr>
        <sz val="10"/>
        <rFont val="Times New Roman CE"/>
        <charset val="238"/>
      </rPr>
      <t>(1.1+…+1.5.)</t>
    </r>
  </si>
  <si>
    <r>
      <t xml:space="preserve">   Felhalmozási költségvetés kiadásai </t>
    </r>
    <r>
      <rPr>
        <sz val="10"/>
        <rFont val="Times New Roman CE"/>
        <charset val="238"/>
      </rPr>
      <t>(2.1.+2.3.+2.5.)</t>
    </r>
  </si>
  <si>
    <t>Elszámolásból származó bevételek</t>
  </si>
  <si>
    <t>116</t>
  </si>
  <si>
    <t>ebből: egyéb, az önkormányzat rendeletében megállapított juttatás (K48)</t>
  </si>
  <si>
    <t>156</t>
  </si>
  <si>
    <t>ebből: társulások és költségvetési szerveik (K506)</t>
  </si>
  <si>
    <t>ebből: egyéb civil szervezetek (K512)</t>
  </si>
  <si>
    <t>183</t>
  </si>
  <si>
    <t>Elszámolásból származó bevételek (B116)</t>
  </si>
  <si>
    <t>ebből: egyéb fejezeti kezelésű előirányzatok (B16)</t>
  </si>
  <si>
    <t>68</t>
  </si>
  <si>
    <t>Egyéb felhalmozási célú támogatások bevételei államháztartáson belülről (=69+…+78) (B25)</t>
  </si>
  <si>
    <t>74</t>
  </si>
  <si>
    <t>79</t>
  </si>
  <si>
    <t>Felhalmozási célú támogatások államháztartáson belülről (=44+45+46+57+68) (B2)</t>
  </si>
  <si>
    <t>ebből: államháztartáson belül (B403)</t>
  </si>
  <si>
    <t>Adatszolgáltatás 
az elismert tartozásállományról</t>
  </si>
  <si>
    <t>Költségvetési szerv neve:</t>
  </si>
  <si>
    <t>Jásztelek Községi Önkormányzat</t>
  </si>
  <si>
    <t>Költségvetési szerv számlaszáma:</t>
  </si>
  <si>
    <t>11745035-15412108</t>
  </si>
  <si>
    <t>30 napon túli elismert tartozásállomány összesen: 0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</si>
  <si>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</si>
  <si>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</si>
  <si>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</si>
  <si>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</si>
  <si>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</si>
  <si>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</si>
  <si>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</si>
  <si>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</si>
  <si>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</si>
  <si>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</si>
  <si>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</si>
  <si>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</si>
  <si>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A költségvetési szervek maradványának alakulása</t>
  </si>
  <si>
    <t>Költségvetési szerv neve</t>
  </si>
  <si>
    <t>Költségvetési maradvány összege</t>
  </si>
  <si>
    <t>Elvonás
(-)</t>
  </si>
  <si>
    <t>Intézményt megillető maradvány</t>
  </si>
  <si>
    <t>Jóváhagyott</t>
  </si>
  <si>
    <t>Jóváhagyott-ból működési</t>
  </si>
  <si>
    <t>Jóváhagyott-ból felhalmozási</t>
  </si>
  <si>
    <t>A</t>
  </si>
  <si>
    <t>B</t>
  </si>
  <si>
    <t>C</t>
  </si>
  <si>
    <t>D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</si>
  <si>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</si>
  <si>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F</t>
  </si>
  <si>
    <t>G</t>
  </si>
  <si>
    <t>Jászteleki Közös Önkormányzati Hivatal</t>
  </si>
  <si>
    <t>07/A - Maradványkimutatás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</si>
  <si>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</si>
  <si>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</si>
  <si>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</si>
  <si>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</si>
  <si>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</si>
  <si>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</si>
  <si>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</si>
  <si>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</si>
  <si>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C)        Összes maradvány (=A+B)</t>
  </si>
  <si>
    <t>E)        Alaptevékenység szabad maradványa (=A-D)</t>
  </si>
  <si>
    <t>Forintban!</t>
  </si>
  <si>
    <t>Vagyonkimutatás</t>
  </si>
  <si>
    <t>Ft-ban</t>
  </si>
  <si>
    <t>1A - Az eszközök és források alakulása</t>
  </si>
  <si>
    <t>Állomány a tárgyév elején</t>
  </si>
  <si>
    <t>Állományváltozás pénzforgalmi tranzakciók miatt</t>
  </si>
  <si>
    <t>Állományváltozás nem pénzforgalmi tranzakciók miatt</t>
  </si>
  <si>
    <t>Egyéb volumenváltozás</t>
  </si>
  <si>
    <t>Értékelés</t>
  </si>
  <si>
    <t>Állomány a tárgyidõszak végén (=3+...+7)</t>
  </si>
  <si>
    <t>A/I/1 Vagyoni értékű jogok</t>
  </si>
  <si>
    <t>A/I Immateriális javak (=A/I/1+A/I/2+A/I/3)</t>
  </si>
  <si>
    <t>A/II/1 Ingatlanok és a kapcsolódó vagyoni értékű jogok</t>
  </si>
  <si>
    <t>A/II/2 Gépek, berendezések, felszerelések, járművek</t>
  </si>
  <si>
    <t>A/II/3 Tenyészállatok</t>
  </si>
  <si>
    <t>08</t>
  </si>
  <si>
    <t>A/II/4 Beruházások, felújítások</t>
  </si>
  <si>
    <t>A/II Tárgyi eszközök (=A/II/1+...+A/II/5)</t>
  </si>
  <si>
    <t>11</t>
  </si>
  <si>
    <t>A/III/1 Tartós részesedések (=A/III/1a+…+A/III/1e)</t>
  </si>
  <si>
    <t>A/III/1e - ebből: egyéb tartós részesedések</t>
  </si>
  <si>
    <t>A/III Befektetett pénzügyi eszközök (=A/III/1+A/III/2+A/III/3)</t>
  </si>
  <si>
    <t>A) NEMZETI VAGYONBA TARTOZÓ BEFEKTETETT ESZKÖZÖK (=A/I+A/II+A/III+A/IV)</t>
  </si>
  <si>
    <t>B/I/5 Növendék-, hízó és egyéb állatok</t>
  </si>
  <si>
    <t>B/I Készletek (=B/I/1+…+B/I/5)</t>
  </si>
  <si>
    <t>B) NEMZETI VAGYONBA TARTOZÓ FORGÓESZKÖZÖK (= B/I+B/II)</t>
  </si>
  <si>
    <t>53</t>
  </si>
  <si>
    <t>C/III/1 Kincstáron kívüli forintszámlák</t>
  </si>
  <si>
    <t>55</t>
  </si>
  <si>
    <t>C/III Forintszámlák (=C/III/1+C/III/2)</t>
  </si>
  <si>
    <t>C) PÉNZESZKÖZÖK (=C/I+…+C/IV)</t>
  </si>
  <si>
    <t>D/I/1 Költségvetési évben esedékes követelések működési célú támogatások bevételeire államháztartáson belülről (&gt;=D/I/1a)</t>
  </si>
  <si>
    <t>62</t>
  </si>
  <si>
    <t>D/I/2 Költségvetési évben esedékes követelések felhalmozási célú támogatások bevételeire államháztartáson belülről (&gt;=D/I/2a)</t>
  </si>
  <si>
    <t>64</t>
  </si>
  <si>
    <t>D/I/3 Költségvetési évben esedékes követelések közhatalmi bevételre (=D/I/3a+…+D/I/3f)</t>
  </si>
  <si>
    <t>D/I/3d - ebből: költségvetési évben esedékes követelések vagyoni típusú adókra</t>
  </si>
  <si>
    <t>69</t>
  </si>
  <si>
    <t>D/I/3e - ebből: költségvetési évben esedékes követelések termékek és szolgáltatások adóira</t>
  </si>
  <si>
    <t>70</t>
  </si>
  <si>
    <t>D/I/3f - ebből: költségvetési évben esedékes követelések egyéb közhatalmi bevételekre</t>
  </si>
  <si>
    <t>71</t>
  </si>
  <si>
    <t>D/I/4 Költségvetési évben esedékes követelések működési bevételre (=D/I/4a+…+D/I/4i)</t>
  </si>
  <si>
    <t>72</t>
  </si>
  <si>
    <t>D/I/4a - ebből: költségvetési évben esedékes követelések készletértékesítés ellenértékére, szolgáltatások ellenértékére, közvetített szolgáltatások ellenértékére</t>
  </si>
  <si>
    <t>D/I/4c - ebből: költségvetési évben esedékes követelések ellátási díjakra</t>
  </si>
  <si>
    <t>D/I/4d - ebből: költségvetési évben esedékes követelések kiszámlázott általános forgalmi adóra</t>
  </si>
  <si>
    <t>77</t>
  </si>
  <si>
    <t>D/I/4f - ebből: költségvetési évben esedékes követelések kamatbevételekre és más nyereségjellegű bevételekre</t>
  </si>
  <si>
    <t>80</t>
  </si>
  <si>
    <t>D/I/4i - ebből: költségvetési évben esedékes követelések egyéb működési bevételekre</t>
  </si>
  <si>
    <t>95</t>
  </si>
  <si>
    <t>D/I/8 Költségvetési évben esedékes követelések finanszírozási bevételekre (&gt;=D/I/8a+…+D/I/8g)</t>
  </si>
  <si>
    <t>103</t>
  </si>
  <si>
    <t>D/I Költségvetési évben esedékes követelések (=D/I/1+…+D/I/8)</t>
  </si>
  <si>
    <t>D/III/1 Adott előlegek (=D/III/1a+…+D/III/1f)</t>
  </si>
  <si>
    <t>D/III/1f - ebből: túlfizetések, téves és visszajáró kifizetések</t>
  </si>
  <si>
    <t>154</t>
  </si>
  <si>
    <t>D/III/4 Forgótőke elszámolása</t>
  </si>
  <si>
    <t>160</t>
  </si>
  <si>
    <t>D/III Követelés jellegű sajátos elszámolások (=D/III/1+…+D/III/9)</t>
  </si>
  <si>
    <t>161</t>
  </si>
  <si>
    <t>D) KÖVETELÉSEK  (=D/I+D/II+D/III)</t>
  </si>
  <si>
    <t>163</t>
  </si>
  <si>
    <t>E/I/2 Más előzetesen felszámított levonható általános forgalmi adó</t>
  </si>
  <si>
    <t>166</t>
  </si>
  <si>
    <t>E/I Előzetesen felszámított általános forgalmi adó elszámolása (=E/I/1+…+E/I/4)</t>
  </si>
  <si>
    <t>E/II/2 Más fizetendő általános forgalmi adó</t>
  </si>
  <si>
    <t>E/II Fizetendő általános forgalmi adó elszámolása (=E/II/1+E/II/2)</t>
  </si>
  <si>
    <t>173</t>
  </si>
  <si>
    <t>E/III/4 Azonosítás alatt álló tételek</t>
  </si>
  <si>
    <t>174</t>
  </si>
  <si>
    <t>E/III Egyéb sajátos eszközoldali elszámolások (=E/III/1+…+E/III/4)</t>
  </si>
  <si>
    <t>175</t>
  </si>
  <si>
    <t>E) EGYÉB SAJÁTOS ESZKÖZOLDALI  ELSZÁMOLÁSOK (=E/I+E/II+E/III)</t>
  </si>
  <si>
    <t>178</t>
  </si>
  <si>
    <t>180</t>
  </si>
  <si>
    <t>ESZKÖZÖK ÖSSZESEN (=A+B+C+D+E+F)</t>
  </si>
  <si>
    <t>181</t>
  </si>
  <si>
    <t>G/I  Nemzeti vagyon induláskori értéke</t>
  </si>
  <si>
    <t>G/IV Felhalmozott eredmény</t>
  </si>
  <si>
    <t>189</t>
  </si>
  <si>
    <t>G/VI Mérleg szerinti eredmény</t>
  </si>
  <si>
    <t>G) SAJÁT TŐKE  (= G/I+…+G/VI)</t>
  </si>
  <si>
    <t>H/I/1 Költségvetési évben esedékes kötelezettségek személyi juttatásokra</t>
  </si>
  <si>
    <t>192</t>
  </si>
  <si>
    <t>H/I/2 Költségvetési évben esedékes kötelezettségek munkaadókat terhelő járulékokra és szociális hozzájárulási adóra</t>
  </si>
  <si>
    <t>H/I/3 Költségvetési évben esedékes kötelezettségek dologi kiadásokra</t>
  </si>
  <si>
    <t>H/I/4 Költségvetési évben esedékes kötelezettségek ellátottak pénzbeli juttatásaira</t>
  </si>
  <si>
    <t>H/I/5 Költségvetési évben esedékes kötelezettségek egyéb működési célú kiadásokra (&gt;=H/I/5a+H/I/5b)</t>
  </si>
  <si>
    <t>198</t>
  </si>
  <si>
    <t>H/I/6 Költségvetési évben esedékes kötelezettségek beruházásokra</t>
  </si>
  <si>
    <t>H/I/7 Költségvetési évben esedékes kötelezettségek felújításokra</t>
  </si>
  <si>
    <t>H/I/9 Költségvetési évben esedékes kötelezettségek finanszírozási kiadásokra (&gt;=H/I/9a+…+H/I/9m)</t>
  </si>
  <si>
    <t>H/I/9b - ebből: költségvetési évben esedékes kötelezettségek rövid lejáratú hitelek, kölcsönök törlesztésére pénzügyi vállalkozásnak</t>
  </si>
  <si>
    <t>H/I/9g - ebből: költségvetési évben esedékes kötelezettségek államháztartáson belüli megelőlegezések visszafizetésére</t>
  </si>
  <si>
    <t>217</t>
  </si>
  <si>
    <t>H/I Költségvetési évben esedékes kötelezettségek (=H/I/1+…+H/I/9)</t>
  </si>
  <si>
    <t>H/II/3 Költségvetési évet követően esedékes kötelezettségek dologi kiadásokra</t>
  </si>
  <si>
    <t>H/II/9 Költségvetési évet követően esedékes kötelezettségek finanszírozási kiadásokra (=&gt;H/II/9a+…+H/II/9j)</t>
  </si>
  <si>
    <t>H/II/9e - ebből: költségvetési évet követően esedékes kötelezettségek államháztartáson belüli megelőlegezések visszafizetésére</t>
  </si>
  <si>
    <t>H/II Költségvetési évet követően esedékes kötelezettségek (=H/II/1+…+H/II/9)</t>
  </si>
  <si>
    <t>H/III/1 Kapott előlegek</t>
  </si>
  <si>
    <t>252</t>
  </si>
  <si>
    <t>H/III Kötelezettség jellegű sajátos elszámolások (=H/III/1+…+H/III/10)</t>
  </si>
  <si>
    <t>253</t>
  </si>
  <si>
    <t>H) KÖTELEZETTSÉGEK (=H/I+H/II+H/III)</t>
  </si>
  <si>
    <t>J/2 Költségek, ráfordítások passzív időbeli elhatárolása</t>
  </si>
  <si>
    <t>J) PASSZÍV IDŐBELI ELHATÁROLÁSOK (=J/1+J/2+J/3)</t>
  </si>
  <si>
    <t>FORRÁSOK ÖSSZESEN (=G+H+I+J)</t>
  </si>
  <si>
    <t>15/A - Kimutatás az immateriális javak, tárgyi eszközök koncesszióba, vagyonkezelésbe adott eszközök állományának alakulásáról</t>
  </si>
  <si>
    <t>Immateriális javak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</si>
  <si>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</si>
  <si>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</si>
  <si>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</si>
  <si>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</si>
  <si>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</si>
  <si>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Összesen (=3+4+5+6+7+8)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</si>
  <si>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</si>
  <si>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</si>
  <si>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</si>
  <si>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</si>
  <si>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>Egyéb növekedés</t>
  </si>
  <si>
    <t>Összes növekedés  (=02+…+07)</t>
  </si>
  <si>
    <t>Egyéb csökkenés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</si>
  <si>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</si>
  <si>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</si>
  <si>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</si>
  <si>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</si>
  <si>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Terv szerinti értékcsökkenés záró állománya  (=16+17-18)</t>
  </si>
  <si>
    <t>24</t>
  </si>
  <si>
    <t>Értékcsökkenés összesen (=19+23)</t>
  </si>
  <si>
    <t>Eszközök nettó értéke (=15-24)</t>
  </si>
  <si>
    <t>Teljesen (0-ig) leírt eszközök bruttó értéke</t>
  </si>
  <si>
    <t>13/A - Eredménykimutatás</t>
  </si>
  <si>
    <t>13/A1 - Eredménykimutatás</t>
  </si>
  <si>
    <t>Előző időszak</t>
  </si>
  <si>
    <t>Módosítások (+/-)</t>
  </si>
  <si>
    <t>Tárgyi időszak</t>
  </si>
  <si>
    <t>01 Közhatalmi eredményszemléletű bevételek</t>
  </si>
  <si>
    <t>02 Eszközök és szolgáltatások értékesítése nettó eredményszemléletű bevételei</t>
  </si>
  <si>
    <t>I Tevékenység nettó eredményszemléletű bevétele (=01+02+03)</t>
  </si>
  <si>
    <t>04 Saját termelésű készletek állományváltozása</t>
  </si>
  <si>
    <t>05 Saját előállítású eszközök aktivált értéke</t>
  </si>
  <si>
    <t>II Aktivált saját teljesítmények értéke (=±04+05)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</si>
  <si>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</si>
  <si>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</si>
  <si>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</si>
  <si>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</si>
  <si>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</si>
  <si>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</si>
  <si>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</si>
  <si>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</si>
  <si>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</si>
  <si>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</si>
  <si>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</si>
  <si>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</si>
  <si>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</si>
  <si>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</si>
  <si>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</si>
  <si>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</si>
  <si>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20 Egyéb kapott (járó) kamatok és kamatjellegű eredményszemléletű bevételek</t>
  </si>
  <si>
    <t>VIII Pénzügyi műveletek eredményszemléletű bevételei (=17+18+19+20+21)</t>
  </si>
  <si>
    <t>24 Fizetendő kamatok és kamatjellegű ráfordítások</t>
  </si>
  <si>
    <t>IX Pénzügyi műveletek ráfordításai (=22+23+24+25+26)</t>
  </si>
  <si>
    <t>B)  PÉNZÜGYI MŰVELETEK EREDMÉNYE (=VIII-IX)</t>
  </si>
  <si>
    <t>C)  MÉRLEG SZERINTI EREDMÉNY (=±A±B)</t>
  </si>
  <si>
    <t>Többéves kihatással járó döntések számszerűsítése évenkénti bontásban és összesítve célok szerint</t>
  </si>
  <si>
    <t>Kötelezettség jogcíme</t>
  </si>
  <si>
    <t>Köt. váll.
 éve</t>
  </si>
  <si>
    <t>2016. előtti kifizetés</t>
  </si>
  <si>
    <t>Kiadás vonzata évenként</t>
  </si>
  <si>
    <t>2018. 
után</t>
  </si>
  <si>
    <t>9=(4+5+6+7+8)</t>
  </si>
  <si>
    <t>Működési célú finanszírozási kiadások
(hiteltörlesztés, értékpapír vásárlás, stb.)</t>
  </si>
  <si>
    <t>"Szemünk Fénye" program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</si>
  <si>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</si>
  <si>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</si>
  <si>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</si>
  <si>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............................</t>
  </si>
  <si>
    <t>Egyéb (Pl.: garancia és kezességvállalás, stb.)</t>
  </si>
  <si>
    <t>Összesen (1+4+7+9+11)</t>
  </si>
  <si>
    <t>K I M U T A T Á S
a 2016. évben céljelleggel juttatott támogatásokról</t>
  </si>
  <si>
    <t>Támogatás célja</t>
  </si>
  <si>
    <t>Támogatás összge</t>
  </si>
  <si>
    <t>Módosított támogatási összeg</t>
  </si>
  <si>
    <t>Teljesített támogatási összeg</t>
  </si>
  <si>
    <t>Helyi nyugdíjas klub</t>
  </si>
  <si>
    <t>Működési ktgekhez hozzáj.</t>
  </si>
  <si>
    <t>Helyi Dalkör</t>
  </si>
  <si>
    <t>Helyi Vöröskereszt</t>
  </si>
  <si>
    <t>Helyi Polgárőrség</t>
  </si>
  <si>
    <t>Lövész Klub támogatása</t>
  </si>
  <si>
    <t>Roma Nők támogatása</t>
  </si>
  <si>
    <t>Pusztamizsei Horgász Egyesület</t>
  </si>
  <si>
    <t>Műemlékvédő és Hagyományőrző Egyesület</t>
  </si>
  <si>
    <t>Gazdakör</t>
  </si>
  <si>
    <t>Rákóczi Szövetség</t>
  </si>
  <si>
    <t>Az önkormányzat által adott közvetett támogatások
(kedvezmények)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</si>
  <si>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</si>
  <si>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</si>
  <si>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</si>
  <si>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</si>
  <si>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</si>
  <si>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</si>
  <si>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</si>
  <si>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</si>
  <si>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</si>
  <si>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</si>
  <si>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</si>
  <si>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</si>
  <si>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</si>
  <si>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</si>
  <si>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</si>
  <si>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</si>
  <si>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</si>
  <si>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</si>
  <si>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</si>
  <si>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Az Önkormányzat által nyújtott hitel és kölcsön alakulása lejárat és eszközök szerinti bontásban</t>
  </si>
  <si>
    <t>4.sz.tájékoztató tábla</t>
  </si>
  <si>
    <t xml:space="preserve">Hitel, kölcsön </t>
  </si>
  <si>
    <t>Kölcsön-
nyújtás
éve</t>
  </si>
  <si>
    <t xml:space="preserve">Lejárat
éve </t>
  </si>
  <si>
    <t>("Hitel, kölcsön állomány 2016. dec. 31-én")</t>
  </si>
  <si>
    <t>Hitel, kölcsön állomány december 31-én</t>
  </si>
  <si>
    <t>E</t>
  </si>
  <si>
    <t>H</t>
  </si>
  <si>
    <t xml:space="preserve">Rövid lejáratú </t>
  </si>
  <si>
    <t>Hosszú lejáratú</t>
  </si>
  <si>
    <t>Összesen (1+8)</t>
  </si>
  <si>
    <t xml:space="preserve">Adósságállomány 
eszközök szerint </t>
  </si>
  <si>
    <t>Nem lejárt</t>
  </si>
  <si>
    <t>Lejárt</t>
  </si>
  <si>
    <t>Nem lejárt, lejárt összes tartozás</t>
  </si>
  <si>
    <t>1-90 nap közötti</t>
  </si>
  <si>
    <t>91-180 nap közötti</t>
  </si>
  <si>
    <t>181-360 nap közötti</t>
  </si>
  <si>
    <t>360 napon 
túli</t>
  </si>
  <si>
    <t>Összes lejárt tartozás</t>
  </si>
  <si>
    <t>H=(D+…+G)</t>
  </si>
  <si>
    <t>I=(C+H)</t>
  </si>
  <si>
    <t>I. Belföldi hitelezők</t>
  </si>
  <si>
    <t>Adóhatósággal szembeni tartozások</t>
  </si>
  <si>
    <t>Szállítói tartozás</t>
  </si>
  <si>
    <t>Egyéb adósság</t>
  </si>
  <si>
    <t>Belföldi összesen:</t>
  </si>
  <si>
    <t>II. Külföldi hitelezők</t>
  </si>
  <si>
    <t>Külföldi szállítók</t>
  </si>
  <si>
    <t>Külföldi összesen:</t>
  </si>
  <si>
    <t>Adósságállomány mindösszesen:</t>
  </si>
  <si>
    <t>Sorszám</t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</si>
  <si>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</si>
  <si>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</si>
  <si>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</si>
  <si>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</si>
  <si>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 xml:space="preserve">       ÖSSZESEN:</t>
  </si>
  <si>
    <t>11/A - A helyi önkormányzatok kiegészítő támogatásainak és egyéb kötött felhasználású támogatásainak elszámolása</t>
  </si>
  <si>
    <t>A központi költségvetésből támogatásként rendelkezésre bocsátott összeg</t>
  </si>
  <si>
    <t>Az önkormányzat által az adott célra ténylegesen felhasznált összeg</t>
  </si>
  <si>
    <t>Az önkormányzat által fel nem használt, de a következő évben jogszerűen felhasználható összeg</t>
  </si>
  <si>
    <t>Eltérés (=3-4-5)</t>
  </si>
  <si>
    <t>48</t>
  </si>
  <si>
    <t>11/C - Az önkormányzatok általános, köznevelési és szociális feladataihoz kapcsolódó támogatások elszámolása</t>
  </si>
  <si>
    <t>Költségvetési törvény alapján feladatátvétellel/feladatátadással korrigált támogatás</t>
  </si>
  <si>
    <t>Támogatás évközi változása - Május 15.</t>
  </si>
  <si>
    <t>Támogatás évközi változása - Október 1.</t>
  </si>
  <si>
    <t>Tényleges támogatás</t>
  </si>
  <si>
    <t>Évvégi eltérés (+,-) mutatószám szerinti támogatás (=6-(3+4+5))</t>
  </si>
  <si>
    <t>A 05. űrlap alapján a támogatási jogcímhez kapcsolódó kormányzati funkció szerinti kiadások összege</t>
  </si>
  <si>
    <t>Az önkormányzat által az adott célra december 31-ig ténylegesen felhasznált összeg</t>
  </si>
  <si>
    <t>Többlettámogatás (ha a 7-6+9 &gt;0, akkor 7-6+9; egyébként 0)</t>
  </si>
  <si>
    <t>Visszafizetési kötelezettség (ha a 7-6+9 &lt;0, akkor 7-6+9 abszolútértéke; egyébként 0)</t>
  </si>
  <si>
    <t>Önkormányzatot megillető pótlólagos támogatás (2)</t>
  </si>
  <si>
    <t>01/A - K1-K8. Költségvetési kiadások</t>
  </si>
  <si>
    <t>Kötelezettségvállalás, más fizetési kötelezettség - Költségvetési évben esedékes</t>
  </si>
  <si>
    <t>Kötelezettségvállalás, más fizetési kötelezettség - Költségvetési évben esedékes végleges</t>
  </si>
  <si>
    <t>Kötelezettségvállalás, más fizetési kötelezettség - Költségvetési évet követően esedékes</t>
  </si>
  <si>
    <t>Kötelezettségvállalás, más fizetési kötelezettség - Költségvetési évet követően esedékes végleges</t>
  </si>
  <si>
    <t>Teljesítés</t>
  </si>
  <si>
    <t>Céljuttatás, projektprémium (K1103)</t>
  </si>
  <si>
    <t>ebből: köztemetés [Szoctv. 48.§] (K48)</t>
  </si>
  <si>
    <t>ebből: központi költségvetési szervek (K506)</t>
  </si>
  <si>
    <t>02 - Beszámoló a B1. - B7.  költségvetési bevételek előirányzatának teljesítéséről</t>
  </si>
  <si>
    <t>Követelés - Költségvetési évben esedékes</t>
  </si>
  <si>
    <t>Követelés - Költségvetési évet követően esedékes</t>
  </si>
  <si>
    <t>ebből: központi kezelésű előirányzatok (B16)</t>
  </si>
  <si>
    <t>39</t>
  </si>
  <si>
    <t>ebből: helyi önkormányzatok és költségvetési szerveik (B16)</t>
  </si>
  <si>
    <t>Követelés  - Költségvetési évben esedékes</t>
  </si>
  <si>
    <t>Államháztartáson belüli megelőlegezések (B814)</t>
  </si>
  <si>
    <t>forintban!</t>
  </si>
  <si>
    <t xml:space="preserve"> forintban !</t>
  </si>
  <si>
    <t>forintban !</t>
  </si>
  <si>
    <t>Támogatott civil szervezetek, háztartások neve</t>
  </si>
  <si>
    <t>Medikopter Alapítvány</t>
  </si>
  <si>
    <t>JÖSZ</t>
  </si>
  <si>
    <t xml:space="preserve">   Parkoló kialakítása (oktatási intézmények előtt)</t>
  </si>
  <si>
    <t>Óvodakonyhatechnológiai berendezés</t>
  </si>
  <si>
    <t>2017-2018</t>
  </si>
  <si>
    <t>Óvoda felújítás</t>
  </si>
  <si>
    <t>Egészségház felújítása</t>
  </si>
  <si>
    <t>EU-s projekt neve, azonosítója: "A Jászteleki Egészségház felújítása" TOP-1.4.1-15-JNI-2016-00031</t>
  </si>
  <si>
    <t>EU-s projekt neve, azonosítója: "A Jászteleki Százszorszép Óvoda Bővítése" TOP-1.4.1-15-JNI-2016-00041</t>
  </si>
  <si>
    <t>EU-s projekt neve, azonosítója: "Piactér kialakítása Jásztelek Központjában" TOP-1.1.3-15-JNI-2016-00013</t>
  </si>
  <si>
    <t>Adósság állomány alakulása lejárat, eszközök, bel- és külföldi hitelezők szerinti bontásban 2017. december 31-én</t>
  </si>
  <si>
    <t>1.1.melléklet a …/2019.(…..) önkormányzati rendelethez</t>
  </si>
  <si>
    <t>Jásztelek Önkormányzat 2018. évi Költségvetésének Összevont mérlege</t>
  </si>
  <si>
    <t>2018. évi eredetielőirányzat</t>
  </si>
  <si>
    <t>2018. évi módosított előirányzat</t>
  </si>
  <si>
    <t>2018.évi teljesítés</t>
  </si>
  <si>
    <t>1.2.melléklet a …/2019.(…..) önkormányzati rendelethez</t>
  </si>
  <si>
    <t>Jásztelek Önkormányzat 2018. évi Költségvetés kötelező feladatainak mérlege</t>
  </si>
  <si>
    <t>1.3.melléklet a …/2019.(…..) önkormányzati rendelethez</t>
  </si>
  <si>
    <t>Jásztelek Önkormányzat 2018. évi Költségvetés önként vállalt feladatainak mérlege</t>
  </si>
  <si>
    <t>1.4.melléklet a …/2019.(…..) önkormányzati rendelethez</t>
  </si>
  <si>
    <t>Jásztelek Önkormányzat 2018. évi Költségvetés Állami(Államigazgatási)feladatok mérlege</t>
  </si>
  <si>
    <t xml:space="preserve">2.1. melléklet a ………../2019. (……….) önkormányzati rendelethez     </t>
  </si>
  <si>
    <t xml:space="preserve">2.2. melléklet a ………../2019. (……….) önkormányzati rendelethez     </t>
  </si>
  <si>
    <t>2020.</t>
  </si>
  <si>
    <t>Jásztelek Önkormányzat 2018. évi adósságot keletkeztető fejlesztési céljai</t>
  </si>
  <si>
    <t>3.melléklet a …/2019.(…..) önkormányzati rendelethez</t>
  </si>
  <si>
    <t>4.melléklet a …/2019.(…..) önkormányzati rendelethez</t>
  </si>
  <si>
    <t>5.melléklet a …/2019.(…..) önkormányzati rendelethez</t>
  </si>
  <si>
    <t>6.melléklet a …/2019.(…..) önkormányzati rendelethez</t>
  </si>
  <si>
    <t>7.melléklet a …/2019.(…..) önkormányzati rendelethez</t>
  </si>
  <si>
    <t>8.melléklet a …/2019.(…..) önkormányzati rendelethez</t>
  </si>
  <si>
    <t>Európai Uniós támogatással megvalósuló projektek bevételei, kiadásai, hozzájárulások</t>
  </si>
  <si>
    <t>9.melléklet a …/2019.(…..) önkormányzati rendelethez</t>
  </si>
  <si>
    <t>9.1melléklet a …/2019.(…..) önkormányzati rendelethez</t>
  </si>
  <si>
    <t>9.2melléklet a …/2019.(…..) önkormányzati rendelethez</t>
  </si>
  <si>
    <t>9.3melléklet a …/2019.(…..) önkormányzati rendelethez</t>
  </si>
  <si>
    <t>10. melléklet a ……/2019. (….) önkormányzati rendelethez</t>
  </si>
  <si>
    <t>10.1. melléklet a ……/2019. (….) önkormányzati rendelethez</t>
  </si>
  <si>
    <t>10.2. melléklet a ……/2019. (….) önkormányzati rendelethez</t>
  </si>
  <si>
    <t>10.3. melléklet a ……/2019. (….) önkormányzati rendelethez</t>
  </si>
  <si>
    <t>11. melléklet a ……/2019. (….) önkormányzati rendelethez</t>
  </si>
  <si>
    <t>11.1. melléklet a ……/2019. (….) önkormányzati rendelethez</t>
  </si>
  <si>
    <t>11.2. melléklet a ……/2019. (….) önkormányzati rendelethez</t>
  </si>
  <si>
    <t>11.3. melléklet a ……/2019. (….) önkormányzati rendelethez</t>
  </si>
  <si>
    <t>12.melléklet a …/2019.(…..) önkormányzati rendelethez</t>
  </si>
  <si>
    <t>13. melléklet a ……/2019. (….) önkormányzati rendelethez</t>
  </si>
  <si>
    <t>14. melléklet a ……/2019. (….) önkormányzati rendelethez</t>
  </si>
  <si>
    <t>15. melléklet a ……/2019. (….) önkormányzati rendelethez</t>
  </si>
  <si>
    <t>17. melléklet a ……/2019. (….) önkormányzati rendelethez</t>
  </si>
  <si>
    <t>1. tájékoztató tábla a ……/2019. (….) önkormányzati rendelethez</t>
  </si>
  <si>
    <t>2. tájékoztató tábla a ……/2019. (….) önkormányzati rendelethez</t>
  </si>
  <si>
    <t>3. tájékoztató tábla a ………... 2019. önkormányzati rendelethez</t>
  </si>
  <si>
    <t>4. tájékoztató tábla a ………... 2019. önkormányzati rendelethez</t>
  </si>
  <si>
    <t>5. tájékoztató tábla a ........2019. (........) önkormányzati rendelethez")</t>
  </si>
  <si>
    <t>6. tájékoztató tábla a ........Zarszamadas 2019. (........) önkormányzati rendelethez</t>
  </si>
  <si>
    <t>7. tájékoztató tábla a ……/2019. (….) önkormányzati rendelethez</t>
  </si>
  <si>
    <t>8. tájékoztató tábla a ……/2019. (….) önkormányzati rendelethez</t>
  </si>
  <si>
    <t>9. tájékoztató tábla a ……/2019. (….) önkormányzati rendelethez</t>
  </si>
  <si>
    <t>10. tájékoztató tábla a ……/2019. (….) önkormányzati rendelethez</t>
  </si>
  <si>
    <t>11. tájékoztató tábla a ……/2019. (….) önkormányzati rendelethez</t>
  </si>
  <si>
    <t>12. tájékoztató tábla a ……/2019. (….) önkormányzati rendelethez</t>
  </si>
  <si>
    <t>13. tájékoztató tábla a ……/2019. (….) önkormányzati rendelethez</t>
  </si>
  <si>
    <t>65</t>
  </si>
  <si>
    <t>D/I/3a  - ebből: költségvetési évben esedékes követelések jövedelemadókra</t>
  </si>
  <si>
    <t>87</t>
  </si>
  <si>
    <t>D/I/6 Költségvetési évben esedékes követelések működési célú átvett pénzeszközre (&gt;=D/I/6a+D/I/6b+D/I/6c)</t>
  </si>
  <si>
    <t>G/III Egyéb eszközök induláskori értéke és változásai</t>
  </si>
  <si>
    <t>184</t>
  </si>
  <si>
    <t>202</t>
  </si>
  <si>
    <t>207</t>
  </si>
  <si>
    <t>214</t>
  </si>
  <si>
    <t>227</t>
  </si>
  <si>
    <t>232</t>
  </si>
  <si>
    <t>238</t>
  </si>
  <si>
    <t>239</t>
  </si>
  <si>
    <t>248</t>
  </si>
  <si>
    <t>249</t>
  </si>
  <si>
    <t>254</t>
  </si>
  <si>
    <t>255</t>
  </si>
  <si>
    <t>2. melléklet I.5. A 2017. évről áthúzódó bérkompenzáció támogatása</t>
  </si>
  <si>
    <t>2. melléklet IV.1.d) Települési önkormányzatok nyilvános könyvtári és közművelődési feladatainak támogatása</t>
  </si>
  <si>
    <t>2. melléklet IV.1. Könyvtári, közművelődési és múzeumi feladatok támogatása (5+…+13)</t>
  </si>
  <si>
    <t>2. melléklet IV.3. Kulturális illetménypótlék</t>
  </si>
  <si>
    <t>3. melléklet I.9. A települési önkormányzatok szociális célú tüzelőanyag vásárlásához kapcsolódó támogatása</t>
  </si>
  <si>
    <t>3. melléklet I. Helyi önkormányzatok működési célú költségvetési támogatásai összesen (20+….+ 35)</t>
  </si>
  <si>
    <t>3. melléklet II.2.c) Belterületi utak, járdák, hidak felújítása</t>
  </si>
  <si>
    <t>3. melléklet II. Helyi önkormányzatok felhalmozási célú költségvetési támogatásai összesen (37+…+51)</t>
  </si>
  <si>
    <t>29. cím Az önkormányzati ASP rendszer működtetésének támogatása</t>
  </si>
  <si>
    <t>89</t>
  </si>
  <si>
    <t>44. cím Az Önkormányzati feladatellátást szolgáló fejlesztések előirányzatból forráshiány miatt támogatásban nem részesült pályázatok támogatása</t>
  </si>
  <si>
    <t>92</t>
  </si>
  <si>
    <t>47. cím A költségvetési szerveknél foglalkoztatottak 2018. évi bérkompenzációja</t>
  </si>
  <si>
    <t>106</t>
  </si>
  <si>
    <t>64. cím A települési önkormányzatok 2017. évi szociális célú tüzelőanyag vásárlásához kapcsolódó kiegészítő támogatása</t>
  </si>
  <si>
    <t>123</t>
  </si>
  <si>
    <t>81. cím A téli rezsicsökkentésben korábban nem részesült, a vezetékes gáz- vagy távfűtéstől eltérő fűtőanyagot használó háztartások egyszeri támogatása</t>
  </si>
  <si>
    <t>125</t>
  </si>
  <si>
    <t>Mindösszesen (=1+2+3+4+14+18+19+36+52+…+124)</t>
  </si>
  <si>
    <t>I.1. A települési  önkormányzatok működésének támogatása 09 01 01 01 00</t>
  </si>
  <si>
    <t>I.3. Határátkelőhelyek fenntartásának támogatása 09 01 01 03 00</t>
  </si>
  <si>
    <t>II. A települési önkormányzatok egyes köznevelési feladatainak támogatása 09 01 02 00 00</t>
  </si>
  <si>
    <t>III.5. Intézményi gyermekétkeztetés támogatása 09 01 03 05 00</t>
  </si>
  <si>
    <t>III.6. Rászoruló gyermekek szünidei étkeztetése 09 01 03 06 00</t>
  </si>
  <si>
    <t>Összesen  (=1+…+10)</t>
  </si>
  <si>
    <t>Ávr. 111. § a) szerinti valamennyi támogatás pótlólagos összege (11.c űrlap 11. sor 10. és 11. oszlopok figyelembe vétele mellett)</t>
  </si>
  <si>
    <t>A 11.c űrlap 5. során elszámolt 2. melléklet II.4. az óvodapedagógusok minősítéséhez kapcsolódó támogatásból a költségvetési törvény alapján feladatátvétellel/feladatát-adással korrigált támogatás (11/C. 5. sor 3. oszlop)</t>
  </si>
  <si>
    <t>Kamatalapba számító rendelkezésre bocsátott támogatások összege (a 11.c űrlap 2,5,6,7,8,9 és 10. sorban a 3. oszlop - 11/L. űrlap 14. sor 3. oszlop) és a (a 11.c űrlap 2,5,6,7,8,9 és 10. sorban a 3+4+5. oszlop összege - 11/L. űrlap 14. sor 3. oszlop + 11/L. űrlap 13. sor 3. oszlop + 11/L. űrlap 12. sor 3. oszlop)  közül a nagyobbat kell figyelembe venni</t>
  </si>
  <si>
    <t>11/L - A helyi önkormányzatok visszafizetési kötelezettsége, pótlólagos támogatása (Ávr. 111. §), és a jogtalan igénybevétele után fizetendő ügyleti kamata (Ávr. 112. §)</t>
  </si>
  <si>
    <t>Munkaadókat terhelő járulékok és szociális hozzájárulási adó (=22+…+27) (K2)</t>
  </si>
  <si>
    <t>27</t>
  </si>
  <si>
    <t>31</t>
  </si>
  <si>
    <t>Készletbeszerzés (=28+29+30) (K31)</t>
  </si>
  <si>
    <t>Kommunikációs szolgáltatások (=32+33) (K32)</t>
  </si>
  <si>
    <t>Bérleti és lízing díjak (&gt;=38) (K333)</t>
  </si>
  <si>
    <t>Közvetített szolgáltatások  (&gt;=41) (K335)</t>
  </si>
  <si>
    <t>Egyéb szolgáltatások (&gt;=44) (K337)</t>
  </si>
  <si>
    <t>ebből: biztosítási díjak (K337)</t>
  </si>
  <si>
    <t>45</t>
  </si>
  <si>
    <t>Szolgáltatási kiadások (=35+36+37+39+40+42+43) (K33)</t>
  </si>
  <si>
    <t>Reklám- és propagandakiadások (K342)</t>
  </si>
  <si>
    <t>Kiküldetések, reklám- és propagandakiadások (=46+47) (K34)</t>
  </si>
  <si>
    <t>Kamatkiadások (&gt;=52+53) (K353)</t>
  </si>
  <si>
    <t>58</t>
  </si>
  <si>
    <t>Különféle befizetések és egyéb dologi kiadások (=49+50+51+54+58) (K35)</t>
  </si>
  <si>
    <t>Dologi kiadások (=31+34+45+48+59) (K3)</t>
  </si>
  <si>
    <t>Családi támogatások (=63+…+72) (K42)</t>
  </si>
  <si>
    <t>ebből: az egyéb pénzbeli és természetbeni gyermekvédelmi támogatások  (K42)</t>
  </si>
  <si>
    <t>98</t>
  </si>
  <si>
    <t>Egyéb nem intézményi ellátások (&gt;=99+…+117) (K48)</t>
  </si>
  <si>
    <t>113</t>
  </si>
  <si>
    <t>114</t>
  </si>
  <si>
    <t>115</t>
  </si>
  <si>
    <t>Ellátottak pénzbeli juttatásai (=61+62+73+74+83+92+95+98) (K4)</t>
  </si>
  <si>
    <t>148</t>
  </si>
  <si>
    <t>Egyéb működési célú támogatások államháztartáson belülre (=149+…+158) (K506)</t>
  </si>
  <si>
    <t>149</t>
  </si>
  <si>
    <t>176</t>
  </si>
  <si>
    <t>Egyéb működési célú támogatások államháztartáson kívülre (=177+…+186) (K512)</t>
  </si>
  <si>
    <t>ebből: nonprofit gazdasági társaságok (K512)</t>
  </si>
  <si>
    <t>Egyéb működési célú kiadások (=119+124+125+126+137+148+159+161+173+174+175+176+187) (K5)</t>
  </si>
  <si>
    <t>Ingatlanok beszerzése, létesítése (&gt;=191) (K62)</t>
  </si>
  <si>
    <t>197</t>
  </si>
  <si>
    <t>Beruházások (=189+190+192+…+196) (K6)</t>
  </si>
  <si>
    <t>Felújítások (=198+...+201) (K7)</t>
  </si>
  <si>
    <t>265</t>
  </si>
  <si>
    <t>Költségvetési kiadások (=20+21+60+118+188+197+202+264) (K1-K8)</t>
  </si>
  <si>
    <t>Felhalmozási célú önkormányzati támogatások (B21)</t>
  </si>
  <si>
    <t>76</t>
  </si>
  <si>
    <t>ebből: társulások és költségvetési szerveik (B25)</t>
  </si>
  <si>
    <t>Vagyoni tipusú adók (=110+…+115) (B34)</t>
  </si>
  <si>
    <t>111</t>
  </si>
  <si>
    <t>Értékesítési és forgalmi adók (=117+…+138) (B351)</t>
  </si>
  <si>
    <t>ebből: állandó jelleggel végzett iparűzési tevékenység után fizetett helyi iparűzési adó (B351)</t>
  </si>
  <si>
    <t>144</t>
  </si>
  <si>
    <t>Gépjárműadók (=145+…+148) (B354)</t>
  </si>
  <si>
    <t>146</t>
  </si>
  <si>
    <t>167</t>
  </si>
  <si>
    <t>Termékek és szolgáltatások adói (=116+139+143+144+149)  (B35)</t>
  </si>
  <si>
    <t>Egyéb közhatalmi bevételek (&gt;=169+…+185) (B36)</t>
  </si>
  <si>
    <t>Közhatalmi bevételek (=93+94+104+109+167+168) (B3)</t>
  </si>
  <si>
    <t>Szolgáltatások ellenértéke (&gt;=189+190) (B402)</t>
  </si>
  <si>
    <t>Közvetített szolgáltatások ellenértéke  (&gt;=192) (B403)</t>
  </si>
  <si>
    <t>206</t>
  </si>
  <si>
    <t>Egyéb kapott (járó) kamatok és kamatjellegű bevételek (&gt;=207+208) (B4082)</t>
  </si>
  <si>
    <t>ebből: fedezeti ügyletek kamatbevételei (B4082)</t>
  </si>
  <si>
    <t>209</t>
  </si>
  <si>
    <t>Kamatbevételek és más nyereségjellegű bevételek (=203+206) (B408)</t>
  </si>
  <si>
    <t>219</t>
  </si>
  <si>
    <t>Egyéb működési bevételek (&gt;=220+221) (B411)</t>
  </si>
  <si>
    <t>222</t>
  </si>
  <si>
    <t>Működési bevételek (=187+188+191+193+200+…+202+209+217+218+219) (B4)</t>
  </si>
  <si>
    <t>245</t>
  </si>
  <si>
    <t>Egyéb működési célú átvett pénzeszközök (=246…+256) (B65)</t>
  </si>
  <si>
    <t>ebből: egyéb vállalkozások (B65)</t>
  </si>
  <si>
    <t>257</t>
  </si>
  <si>
    <t>Működési célú átvett pénzeszközök (=232+...+235+245) (B6)</t>
  </si>
  <si>
    <t>284</t>
  </si>
  <si>
    <t>Költségvetési bevételek (=43+79+186+222+231+257+283) (B1-B7)</t>
  </si>
  <si>
    <t>forintban</t>
  </si>
  <si>
    <t xml:space="preserve">Központi, irányítószervi támogatás </t>
  </si>
  <si>
    <t>2018. évi felhasználás</t>
  </si>
  <si>
    <t>Piactér kialakítása Jásztelek Központjában</t>
  </si>
  <si>
    <t>2018-2019</t>
  </si>
  <si>
    <t>Felhasználás
2017. XII.31-ig</t>
  </si>
  <si>
    <t>Ingatlan vásárlás (Jásztelek, Szabadság út 71.)</t>
  </si>
  <si>
    <t>2018-2021</t>
  </si>
  <si>
    <t>2018-2018</t>
  </si>
  <si>
    <t>Informatikai eszköz beszerzés (Egészségház)</t>
  </si>
  <si>
    <t>Informatikai eszköz beszerzés (Biztos kezdet gyermekház)</t>
  </si>
  <si>
    <t>Tárgyi eszköz (szakmai)vásárlás (Egészségház)</t>
  </si>
  <si>
    <t>Óvodai játékok vásárlása</t>
  </si>
  <si>
    <t>Házasságkötő terem-tanácskozó bútorzata (Hivatal)</t>
  </si>
  <si>
    <t>Sörpadok,asztalok,sátor vásárlás (Falunapra)</t>
  </si>
  <si>
    <t>Fűkasza vásárlás</t>
  </si>
  <si>
    <t>Játék beszerzés (Biztos kezdet gyermekház)</t>
  </si>
  <si>
    <t>2018. év utáni szükséglet
(6=2 - 4 - 5)</t>
  </si>
  <si>
    <t xml:space="preserve">
2018. év utáni szükséglet
</t>
  </si>
  <si>
    <t>Önkormányzati Hivatal felújítás</t>
  </si>
  <si>
    <t>Jásztelek, 2018. december hó 31 nap</t>
  </si>
  <si>
    <t>Éves eredeti kiadási előirányzat: 445.544.744 ezer Ft</t>
  </si>
  <si>
    <t>2018.után</t>
  </si>
  <si>
    <t>EU-s projekt neve, azonosítója: "BiztosKezdet Gyermekház kialakítása Jásztelken"EFOP-1.4.3-16-2016-00005</t>
  </si>
  <si>
    <t>EU-s projekt neve, azonosítója: "Helyi Identitás és Kohézió Erősítése"TOP 5.3.1-16-JN1-2017-00005</t>
  </si>
  <si>
    <t xml:space="preserve"> forintban</t>
  </si>
  <si>
    <t>a 2018. évben céljelleggel juttatott támogatásokról</t>
  </si>
  <si>
    <t>JKHK tagdíj</t>
  </si>
  <si>
    <t>Országos Mentőszolgálat támogatása</t>
  </si>
  <si>
    <t>Jásztelek Községi Önkormányzat tulajdonában álló gazdálkodó szervezetek működéséből származókötelezettségek és részesedések alakulása a 2018. évben</t>
  </si>
  <si>
    <t xml:space="preserve"> forintban!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</si>
</sst>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\ _F_t_-;\-* #,##0.00\ _F_t_-;_-* &quot;-&quot;??\ _F_t_-;_-@_-"/>
    <numFmt numFmtId="174" formatCode="#,###"/>
    <numFmt numFmtId="175" formatCode="#"/>
    <numFmt numFmtId="176" formatCode="_-* #,##0\ _F_t_-;\-* #,##0\ _F_t_-;_-* &quot;-&quot;??\ _F_t_-;_-@_-"/>
  </numFmts>
  <fonts count="81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b/>
      <sz val="14"/>
      <color indexed="10"/>
      <name val="Times New Roman CE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sz val="10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 CE"/>
      <charset val="238"/>
    </font>
    <font>
      <sz val="10"/>
      <name val="Arial CE"/>
      <charset val="238"/>
    </font>
    <font>
      <sz val="10"/>
      <name val="MS Sans Serif"/>
      <charset val="238"/>
    </font>
    <font>
      <sz val="11"/>
      <name val="Times New Roman CE"/>
      <charset val="238"/>
    </font>
    <font>
      <b/>
      <i/>
      <sz val="12"/>
      <name val="Times New Roman CE"/>
      <family val="1"/>
      <charset val="238"/>
    </font>
    <font>
      <b/>
      <sz val="11"/>
      <name val="Times New Roman CE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4"/>
      <name val="Times New Roman CE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b/>
      <i/>
      <sz val="4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sz val="8"/>
      <name val="Arial"/>
      <family val="2"/>
      <charset val="238"/>
    </font>
    <font>
      <sz val="8"/>
      <name val="Arial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49"/>
        <bgColor indexed="64"/>
      </patternFill>
    </fill>
    <fill>
      <patternFill patternType="darkHorizontal"/>
    </fill>
    <fill>
      <patternFill patternType="gray125">
        <bgColor indexed="47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17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59" fillId="0" borderId="0"/>
    <xf numFmtId="0" fontId="12" fillId="0" borderId="0"/>
    <xf numFmtId="9" fontId="1" fillId="0" borderId="0" applyFont="0" applyFill="0" applyBorder="0" applyAlignment="0" applyProtection="0"/>
  </cellStyleXfs>
  <cellXfs count="856">
    <xf numFmtId="0" fontId="0" fillId="0" borderId="0" xfId="0"/>
    <xf numFmtId="0" fontId="7" fillId="0" borderId="0" xfId="6" applyFont="1" applyFill="1" applyBorder="1" applyAlignment="1" applyProtection="1">
      <alignment horizontal="center" vertical="center" wrapText="1"/>
    </xf>
    <xf numFmtId="0" fontId="7" fillId="0" borderId="0" xfId="6" applyFont="1" applyFill="1" applyBorder="1" applyAlignment="1" applyProtection="1">
      <alignment vertical="center" wrapText="1"/>
    </xf>
    <xf numFmtId="0" fontId="20" fillId="0" borderId="1" xfId="6" applyFont="1" applyFill="1" applyBorder="1" applyAlignment="1" applyProtection="1">
      <alignment horizontal="left" vertical="center" wrapText="1" indent="1"/>
    </xf>
    <xf numFmtId="0" fontId="20" fillId="0" borderId="2" xfId="6" applyFont="1" applyFill="1" applyBorder="1" applyAlignment="1" applyProtection="1">
      <alignment horizontal="left" vertical="center" wrapText="1" indent="1"/>
    </xf>
    <xf numFmtId="0" fontId="20" fillId="0" borderId="3" xfId="6" applyFont="1" applyFill="1" applyBorder="1" applyAlignment="1" applyProtection="1">
      <alignment horizontal="left" vertical="center" wrapText="1" indent="1"/>
    </xf>
    <xf numFmtId="0" fontId="20" fillId="0" borderId="4" xfId="6" applyFont="1" applyFill="1" applyBorder="1" applyAlignment="1" applyProtection="1">
      <alignment horizontal="left" vertical="center" wrapText="1" indent="1"/>
    </xf>
    <xf numFmtId="0" fontId="20" fillId="0" borderId="5" xfId="6" applyFont="1" applyFill="1" applyBorder="1" applyAlignment="1" applyProtection="1">
      <alignment horizontal="left" vertical="center" wrapText="1" indent="1"/>
    </xf>
    <xf numFmtId="0" fontId="20" fillId="0" borderId="6" xfId="6" applyFont="1" applyFill="1" applyBorder="1" applyAlignment="1" applyProtection="1">
      <alignment horizontal="left" vertical="center" wrapText="1" indent="1"/>
    </xf>
    <xf numFmtId="49" fontId="20" fillId="0" borderId="7" xfId="6" applyNumberFormat="1" applyFont="1" applyFill="1" applyBorder="1" applyAlignment="1" applyProtection="1">
      <alignment horizontal="left" vertical="center" wrapText="1" indent="1"/>
    </xf>
    <xf numFmtId="49" fontId="20" fillId="0" borderId="8" xfId="6" applyNumberFormat="1" applyFont="1" applyFill="1" applyBorder="1" applyAlignment="1" applyProtection="1">
      <alignment horizontal="left" vertical="center" wrapText="1" indent="1"/>
    </xf>
    <xf numFmtId="49" fontId="20" fillId="0" borderId="9" xfId="6" applyNumberFormat="1" applyFont="1" applyFill="1" applyBorder="1" applyAlignment="1" applyProtection="1">
      <alignment horizontal="left" vertical="center" wrapText="1" indent="1"/>
    </xf>
    <xf numFmtId="49" fontId="20" fillId="0" borderId="10" xfId="6" applyNumberFormat="1" applyFont="1" applyFill="1" applyBorder="1" applyAlignment="1" applyProtection="1">
      <alignment horizontal="left" vertical="center" wrapText="1" indent="1"/>
    </xf>
    <xf numFmtId="49" fontId="20" fillId="0" borderId="11" xfId="6" applyNumberFormat="1" applyFont="1" applyFill="1" applyBorder="1" applyAlignment="1" applyProtection="1">
      <alignment horizontal="left" vertical="center" wrapText="1" indent="1"/>
    </xf>
    <xf numFmtId="49" fontId="20" fillId="0" borderId="12" xfId="6" applyNumberFormat="1" applyFont="1" applyFill="1" applyBorder="1" applyAlignment="1" applyProtection="1">
      <alignment horizontal="left" vertical="center" wrapText="1" indent="1"/>
    </xf>
    <xf numFmtId="0" fontId="20" fillId="0" borderId="0" xfId="6" applyFont="1" applyFill="1" applyBorder="1" applyAlignment="1" applyProtection="1">
      <alignment horizontal="left" vertical="center" wrapText="1" indent="1"/>
    </xf>
    <xf numFmtId="0" fontId="18" fillId="0" borderId="13" xfId="6" applyFont="1" applyFill="1" applyBorder="1" applyAlignment="1" applyProtection="1">
      <alignment horizontal="left" vertical="center" wrapText="1" indent="1"/>
    </xf>
    <xf numFmtId="0" fontId="18" fillId="0" borderId="14" xfId="6" applyFont="1" applyFill="1" applyBorder="1" applyAlignment="1" applyProtection="1">
      <alignment horizontal="left" vertical="center" wrapText="1" indent="1"/>
    </xf>
    <xf numFmtId="0" fontId="18" fillId="0" borderId="15" xfId="6" applyFont="1" applyFill="1" applyBorder="1" applyAlignment="1" applyProtection="1">
      <alignment horizontal="left" vertical="center" wrapText="1" indent="1"/>
    </xf>
    <xf numFmtId="0" fontId="8" fillId="0" borderId="13" xfId="6" applyFont="1" applyFill="1" applyBorder="1" applyAlignment="1" applyProtection="1">
      <alignment horizontal="center" vertical="center" wrapText="1"/>
    </xf>
    <xf numFmtId="0" fontId="8" fillId="0" borderId="14" xfId="6" applyFont="1" applyFill="1" applyBorder="1" applyAlignment="1" applyProtection="1">
      <alignment horizontal="center" vertical="center" wrapText="1"/>
    </xf>
    <xf numFmtId="174" fontId="20" fillId="0" borderId="2" xfId="0" applyNumberFormat="1" applyFont="1" applyFill="1" applyBorder="1" applyAlignment="1" applyProtection="1">
      <alignment vertical="center" wrapText="1"/>
      <protection locked="0"/>
    </xf>
    <xf numFmtId="174" fontId="20" fillId="0" borderId="6" xfId="0" applyNumberFormat="1" applyFont="1" applyFill="1" applyBorder="1" applyAlignment="1" applyProtection="1">
      <alignment vertical="center" wrapText="1"/>
      <protection locked="0"/>
    </xf>
    <xf numFmtId="0" fontId="18" fillId="0" borderId="14" xfId="6" applyFont="1" applyFill="1" applyBorder="1" applyAlignment="1" applyProtection="1">
      <alignment vertical="center" wrapText="1"/>
    </xf>
    <xf numFmtId="0" fontId="18" fillId="0" borderId="16" xfId="6" applyFont="1" applyFill="1" applyBorder="1" applyAlignment="1" applyProtection="1">
      <alignment vertical="center" wrapText="1"/>
    </xf>
    <xf numFmtId="0" fontId="18" fillId="0" borderId="13" xfId="6" applyFont="1" applyFill="1" applyBorder="1" applyAlignment="1" applyProtection="1">
      <alignment horizontal="center" vertical="center" wrapText="1"/>
    </xf>
    <xf numFmtId="0" fontId="18" fillId="0" borderId="14" xfId="6" applyFont="1" applyFill="1" applyBorder="1" applyAlignment="1" applyProtection="1">
      <alignment horizontal="center" vertical="center" wrapText="1"/>
    </xf>
    <xf numFmtId="0" fontId="18" fillId="0" borderId="17" xfId="6" applyFont="1" applyFill="1" applyBorder="1" applyAlignment="1" applyProtection="1">
      <alignment horizontal="center" vertical="center" wrapText="1"/>
    </xf>
    <xf numFmtId="0" fontId="8" fillId="0" borderId="17" xfId="6" applyFont="1" applyFill="1" applyBorder="1" applyAlignment="1" applyProtection="1">
      <alignment horizontal="center" vertical="center" wrapText="1"/>
    </xf>
    <xf numFmtId="174" fontId="0" fillId="0" borderId="0" xfId="0" applyNumberFormat="1" applyFill="1" applyAlignment="1">
      <alignment vertical="center" wrapText="1"/>
    </xf>
    <xf numFmtId="174" fontId="0" fillId="0" borderId="0" xfId="0" applyNumberFormat="1" applyFill="1" applyAlignment="1">
      <alignment horizontal="center" vertical="center" wrapText="1"/>
    </xf>
    <xf numFmtId="174" fontId="4" fillId="0" borderId="0" xfId="0" applyNumberFormat="1" applyFont="1" applyFill="1" applyAlignment="1">
      <alignment horizontal="center" vertical="center" wrapText="1"/>
    </xf>
    <xf numFmtId="174" fontId="2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 applyProtection="1">
      <alignment vertical="center"/>
    </xf>
    <xf numFmtId="174" fontId="6" fillId="0" borderId="0" xfId="0" applyNumberFormat="1" applyFont="1" applyFill="1" applyAlignment="1" applyProtection="1">
      <alignment horizontal="right" wrapText="1"/>
    </xf>
    <xf numFmtId="174" fontId="8" fillId="0" borderId="17" xfId="0" applyNumberFormat="1" applyFont="1" applyFill="1" applyBorder="1" applyAlignment="1" applyProtection="1">
      <alignment horizontal="center" vertical="center" wrapText="1"/>
    </xf>
    <xf numFmtId="174" fontId="18" fillId="0" borderId="18" xfId="0" applyNumberFormat="1" applyFont="1" applyFill="1" applyBorder="1" applyAlignment="1" applyProtection="1">
      <alignment horizontal="center" vertical="center" wrapText="1"/>
    </xf>
    <xf numFmtId="174" fontId="18" fillId="0" borderId="19" xfId="0" applyNumberFormat="1" applyFont="1" applyFill="1" applyBorder="1" applyAlignment="1" applyProtection="1">
      <alignment horizontal="center" vertical="center" wrapText="1"/>
    </xf>
    <xf numFmtId="174" fontId="18" fillId="0" borderId="20" xfId="0" applyNumberFormat="1" applyFont="1" applyFill="1" applyBorder="1" applyAlignment="1" applyProtection="1">
      <alignment horizontal="center" vertical="center" wrapText="1"/>
    </xf>
    <xf numFmtId="174" fontId="0" fillId="0" borderId="0" xfId="0" applyNumberFormat="1" applyFill="1" applyAlignment="1" applyProtection="1">
      <alignment vertical="center" wrapText="1"/>
    </xf>
    <xf numFmtId="174" fontId="20" fillId="0" borderId="21" xfId="0" applyNumberFormat="1" applyFont="1" applyFill="1" applyBorder="1" applyAlignment="1" applyProtection="1">
      <alignment vertical="center" wrapText="1"/>
    </xf>
    <xf numFmtId="174" fontId="20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74" fontId="18" fillId="0" borderId="14" xfId="0" applyNumberFormat="1" applyFont="1" applyFill="1" applyBorder="1" applyAlignment="1" applyProtection="1">
      <alignment vertical="center" wrapText="1"/>
    </xf>
    <xf numFmtId="174" fontId="18" fillId="0" borderId="17" xfId="0" applyNumberFormat="1" applyFont="1" applyFill="1" applyBorder="1" applyAlignment="1" applyProtection="1">
      <alignment vertical="center" wrapText="1"/>
    </xf>
    <xf numFmtId="174" fontId="4" fillId="0" borderId="0" xfId="0" applyNumberFormat="1" applyFont="1" applyFill="1" applyAlignment="1">
      <alignment vertical="center" wrapText="1"/>
    </xf>
    <xf numFmtId="17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74" fontId="17" fillId="0" borderId="2" xfId="0" applyNumberFormat="1" applyFont="1" applyFill="1" applyBorder="1" applyAlignment="1" applyProtection="1">
      <alignment vertical="center" wrapText="1"/>
      <protection locked="0"/>
    </xf>
    <xf numFmtId="1" fontId="17" fillId="0" borderId="2" xfId="0" applyNumberFormat="1" applyFont="1" applyFill="1" applyBorder="1" applyAlignment="1" applyProtection="1">
      <alignment vertical="center" wrapText="1"/>
      <protection locked="0"/>
    </xf>
    <xf numFmtId="174" fontId="17" fillId="0" borderId="21" xfId="0" applyNumberFormat="1" applyFont="1" applyFill="1" applyBorder="1" applyAlignment="1" applyProtection="1">
      <alignment vertical="center" wrapText="1"/>
    </xf>
    <xf numFmtId="17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74" fontId="17" fillId="0" borderId="6" xfId="0" applyNumberFormat="1" applyFont="1" applyFill="1" applyBorder="1" applyAlignment="1" applyProtection="1">
      <alignment vertical="center" wrapText="1"/>
      <protection locked="0"/>
    </xf>
    <xf numFmtId="174" fontId="17" fillId="0" borderId="22" xfId="0" applyNumberFormat="1" applyFont="1" applyFill="1" applyBorder="1" applyAlignment="1" applyProtection="1">
      <alignment vertical="center" wrapText="1"/>
    </xf>
    <xf numFmtId="174" fontId="8" fillId="0" borderId="17" xfId="0" applyNumberFormat="1" applyFont="1" applyFill="1" applyBorder="1" applyAlignment="1" applyProtection="1">
      <alignment vertical="center" wrapText="1"/>
    </xf>
    <xf numFmtId="174" fontId="28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74" fontId="2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74" fontId="2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74" fontId="28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0" xfId="0" applyFont="1" applyFill="1"/>
    <xf numFmtId="3" fontId="28" fillId="0" borderId="4" xfId="0" applyNumberFormat="1" applyFont="1" applyFill="1" applyBorder="1" applyAlignment="1" applyProtection="1">
      <alignment vertical="center"/>
      <protection locked="0"/>
    </xf>
    <xf numFmtId="3" fontId="32" fillId="0" borderId="2" xfId="0" applyNumberFormat="1" applyFont="1" applyFill="1" applyBorder="1" applyAlignment="1" applyProtection="1">
      <alignment vertical="center"/>
      <protection locked="0"/>
    </xf>
    <xf numFmtId="3" fontId="28" fillId="0" borderId="2" xfId="0" applyNumberFormat="1" applyFont="1" applyFill="1" applyBorder="1" applyAlignment="1" applyProtection="1">
      <alignment vertical="center"/>
      <protection locked="0"/>
    </xf>
    <xf numFmtId="49" fontId="28" fillId="0" borderId="10" xfId="0" applyNumberFormat="1" applyFont="1" applyFill="1" applyBorder="1" applyAlignment="1" applyProtection="1">
      <alignment vertical="center"/>
      <protection locked="0"/>
    </xf>
    <xf numFmtId="3" fontId="28" fillId="0" borderId="6" xfId="0" applyNumberFormat="1" applyFont="1" applyFill="1" applyBorder="1" applyAlignment="1" applyProtection="1">
      <alignment vertical="center"/>
      <protection locked="0"/>
    </xf>
    <xf numFmtId="49" fontId="28" fillId="0" borderId="8" xfId="0" applyNumberFormat="1" applyFont="1" applyFill="1" applyBorder="1" applyAlignment="1" applyProtection="1">
      <alignment vertical="center"/>
      <protection locked="0"/>
    </xf>
    <xf numFmtId="174" fontId="18" fillId="2" borderId="14" xfId="0" applyNumberFormat="1" applyFont="1" applyFill="1" applyBorder="1" applyAlignment="1" applyProtection="1">
      <alignment vertical="center" wrapText="1"/>
    </xf>
    <xf numFmtId="174" fontId="8" fillId="2" borderId="14" xfId="0" applyNumberFormat="1" applyFont="1" applyFill="1" applyBorder="1" applyAlignment="1" applyProtection="1">
      <alignment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74" fontId="2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7" fillId="0" borderId="14" xfId="6" applyFont="1" applyFill="1" applyBorder="1" applyAlignment="1" applyProtection="1">
      <alignment horizontal="left" vertical="center" wrapText="1" indent="1"/>
    </xf>
    <xf numFmtId="174" fontId="27" fillId="0" borderId="13" xfId="0" applyNumberFormat="1" applyFont="1" applyFill="1" applyBorder="1" applyAlignment="1" applyProtection="1">
      <alignment horizontal="left" vertical="center" wrapText="1" indent="1"/>
    </xf>
    <xf numFmtId="0" fontId="34" fillId="0" borderId="0" xfId="0" applyFont="1"/>
    <xf numFmtId="0" fontId="35" fillId="0" borderId="0" xfId="0" applyFont="1"/>
    <xf numFmtId="0" fontId="35" fillId="0" borderId="0" xfId="0" applyFont="1" applyAlignment="1">
      <alignment horizontal="right" indent="1"/>
    </xf>
    <xf numFmtId="0" fontId="23" fillId="0" borderId="0" xfId="0" applyFont="1" applyAlignment="1">
      <alignment horizontal="center"/>
    </xf>
    <xf numFmtId="0" fontId="27" fillId="0" borderId="14" xfId="6" applyFont="1" applyFill="1" applyBorder="1" applyAlignment="1" applyProtection="1">
      <alignment horizontal="left" vertical="center" wrapText="1"/>
    </xf>
    <xf numFmtId="0" fontId="35" fillId="0" borderId="0" xfId="0" applyFont="1" applyFill="1"/>
    <xf numFmtId="3" fontId="35" fillId="0" borderId="0" xfId="0" applyNumberFormat="1" applyFont="1" applyFill="1" applyAlignment="1">
      <alignment horizontal="right" indent="1"/>
    </xf>
    <xf numFmtId="3" fontId="29" fillId="0" borderId="0" xfId="0" applyNumberFormat="1" applyFont="1" applyFill="1" applyAlignment="1">
      <alignment horizontal="right" indent="1"/>
    </xf>
    <xf numFmtId="0" fontId="35" fillId="0" borderId="0" xfId="0" applyFont="1" applyFill="1" applyAlignment="1">
      <alignment horizontal="right" indent="1"/>
    </xf>
    <xf numFmtId="0" fontId="28" fillId="0" borderId="19" xfId="6" applyFont="1" applyFill="1" applyBorder="1" applyAlignment="1" applyProtection="1">
      <alignment horizontal="left" vertical="center" wrapText="1" indent="1"/>
    </xf>
    <xf numFmtId="0" fontId="20" fillId="0" borderId="2" xfId="6" applyFont="1" applyFill="1" applyBorder="1" applyAlignment="1" applyProtection="1">
      <alignment horizontal="left" indent="6"/>
    </xf>
    <xf numFmtId="0" fontId="20" fillId="0" borderId="2" xfId="6" applyFont="1" applyFill="1" applyBorder="1" applyAlignment="1" applyProtection="1">
      <alignment horizontal="left" vertical="center" wrapText="1" indent="6"/>
    </xf>
    <xf numFmtId="0" fontId="20" fillId="0" borderId="6" xfId="6" applyFont="1" applyFill="1" applyBorder="1" applyAlignment="1" applyProtection="1">
      <alignment horizontal="left" vertical="center" wrapText="1" indent="6"/>
    </xf>
    <xf numFmtId="0" fontId="20" fillId="0" borderId="25" xfId="6" applyFont="1" applyFill="1" applyBorder="1" applyAlignment="1" applyProtection="1">
      <alignment horizontal="left" vertical="center" wrapText="1" indent="6"/>
    </xf>
    <xf numFmtId="0" fontId="38" fillId="0" borderId="0" xfId="0" applyFont="1" applyFill="1"/>
    <xf numFmtId="0" fontId="39" fillId="0" borderId="0" xfId="0" applyFont="1"/>
    <xf numFmtId="0" fontId="2" fillId="0" borderId="0" xfId="6" applyFont="1" applyFill="1"/>
    <xf numFmtId="174" fontId="5" fillId="0" borderId="0" xfId="6" applyNumberFormat="1" applyFont="1" applyFill="1" applyBorder="1" applyAlignment="1" applyProtection="1">
      <alignment horizontal="centerContinuous" vertical="center"/>
    </xf>
    <xf numFmtId="0" fontId="15" fillId="0" borderId="8" xfId="6" applyFont="1" applyFill="1" applyBorder="1" applyAlignment="1">
      <alignment horizontal="center" vertical="center"/>
    </xf>
    <xf numFmtId="0" fontId="30" fillId="0" borderId="6" xfId="6" applyFont="1" applyFill="1" applyBorder="1" applyAlignment="1">
      <alignment horizontal="center" vertical="center" wrapText="1"/>
    </xf>
    <xf numFmtId="0" fontId="15" fillId="0" borderId="9" xfId="6" applyFont="1" applyFill="1" applyBorder="1" applyAlignment="1">
      <alignment horizontal="center" vertical="center"/>
    </xf>
    <xf numFmtId="0" fontId="15" fillId="0" borderId="13" xfId="6" applyFont="1" applyFill="1" applyBorder="1" applyAlignment="1">
      <alignment horizontal="center" vertical="center"/>
    </xf>
    <xf numFmtId="0" fontId="15" fillId="0" borderId="14" xfId="6" applyFont="1" applyFill="1" applyBorder="1" applyAlignment="1">
      <alignment horizontal="center" vertical="center"/>
    </xf>
    <xf numFmtId="0" fontId="15" fillId="0" borderId="17" xfId="6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6" applyFont="1" applyFill="1" applyBorder="1" applyAlignment="1">
      <alignment horizontal="center" vertical="center"/>
    </xf>
    <xf numFmtId="0" fontId="30" fillId="0" borderId="14" xfId="6" applyFont="1" applyFill="1" applyBorder="1"/>
    <xf numFmtId="176" fontId="15" fillId="0" borderId="23" xfId="1" applyNumberFormat="1" applyFont="1" applyFill="1" applyBorder="1"/>
    <xf numFmtId="176" fontId="15" fillId="0" borderId="21" xfId="1" applyNumberFormat="1" applyFont="1" applyFill="1" applyBorder="1"/>
    <xf numFmtId="176" fontId="15" fillId="0" borderId="14" xfId="6" applyNumberFormat="1" applyFont="1" applyFill="1" applyBorder="1"/>
    <xf numFmtId="176" fontId="15" fillId="0" borderId="17" xfId="6" applyNumberFormat="1" applyFont="1" applyFill="1" applyBorder="1"/>
    <xf numFmtId="0" fontId="21" fillId="0" borderId="0" xfId="0" applyFont="1" applyFill="1" applyBorder="1" applyAlignment="1" applyProtection="1">
      <alignment horizontal="right"/>
    </xf>
    <xf numFmtId="176" fontId="15" fillId="0" borderId="3" xfId="1" applyNumberFormat="1" applyFont="1" applyFill="1" applyBorder="1" applyProtection="1">
      <protection locked="0"/>
    </xf>
    <xf numFmtId="0" fontId="15" fillId="0" borderId="2" xfId="6" applyFont="1" applyFill="1" applyBorder="1" applyProtection="1">
      <protection locked="0"/>
    </xf>
    <xf numFmtId="176" fontId="15" fillId="0" borderId="2" xfId="1" applyNumberFormat="1" applyFont="1" applyFill="1" applyBorder="1" applyProtection="1">
      <protection locked="0"/>
    </xf>
    <xf numFmtId="0" fontId="15" fillId="0" borderId="6" xfId="6" applyFont="1" applyFill="1" applyBorder="1" applyProtection="1">
      <protection locked="0"/>
    </xf>
    <xf numFmtId="176" fontId="15" fillId="0" borderId="6" xfId="1" applyNumberFormat="1" applyFont="1" applyFill="1" applyBorder="1" applyProtection="1">
      <protection locked="0"/>
    </xf>
    <xf numFmtId="0" fontId="27" fillId="0" borderId="11" xfId="6" applyFont="1" applyFill="1" applyBorder="1" applyAlignment="1" applyProtection="1">
      <alignment horizontal="center" vertical="center" wrapText="1"/>
    </xf>
    <xf numFmtId="0" fontId="27" fillId="0" borderId="4" xfId="6" applyFont="1" applyFill="1" applyBorder="1" applyAlignment="1" applyProtection="1">
      <alignment horizontal="center" vertical="center" wrapText="1"/>
    </xf>
    <xf numFmtId="0" fontId="27" fillId="0" borderId="26" xfId="6" applyFont="1" applyFill="1" applyBorder="1" applyAlignment="1" applyProtection="1">
      <alignment horizontal="center" vertical="center" wrapText="1"/>
    </xf>
    <xf numFmtId="0" fontId="28" fillId="0" borderId="13" xfId="6" applyFont="1" applyFill="1" applyBorder="1" applyAlignment="1" applyProtection="1">
      <alignment horizontal="center" vertical="center"/>
    </xf>
    <xf numFmtId="0" fontId="28" fillId="0" borderId="14" xfId="6" applyFont="1" applyFill="1" applyBorder="1" applyAlignment="1" applyProtection="1">
      <alignment horizontal="center" vertical="center"/>
    </xf>
    <xf numFmtId="0" fontId="28" fillId="0" borderId="17" xfId="6" applyFont="1" applyFill="1" applyBorder="1" applyAlignment="1" applyProtection="1">
      <alignment horizontal="center" vertical="center"/>
    </xf>
    <xf numFmtId="0" fontId="28" fillId="0" borderId="11" xfId="6" applyFont="1" applyFill="1" applyBorder="1" applyAlignment="1" applyProtection="1">
      <alignment horizontal="center" vertical="center"/>
    </xf>
    <xf numFmtId="0" fontId="28" fillId="0" borderId="8" xfId="6" applyFont="1" applyFill="1" applyBorder="1" applyAlignment="1" applyProtection="1">
      <alignment horizontal="center" vertical="center"/>
    </xf>
    <xf numFmtId="0" fontId="28" fillId="0" borderId="10" xfId="6" applyFont="1" applyFill="1" applyBorder="1" applyAlignment="1" applyProtection="1">
      <alignment horizontal="center" vertical="center"/>
    </xf>
    <xf numFmtId="176" fontId="27" fillId="0" borderId="17" xfId="1" applyNumberFormat="1" applyFont="1" applyFill="1" applyBorder="1" applyProtection="1"/>
    <xf numFmtId="176" fontId="28" fillId="0" borderId="26" xfId="1" applyNumberFormat="1" applyFont="1" applyFill="1" applyBorder="1" applyProtection="1">
      <protection locked="0"/>
    </xf>
    <xf numFmtId="176" fontId="28" fillId="0" borderId="21" xfId="1" applyNumberFormat="1" applyFont="1" applyFill="1" applyBorder="1" applyProtection="1">
      <protection locked="0"/>
    </xf>
    <xf numFmtId="176" fontId="28" fillId="0" borderId="22" xfId="1" applyNumberFormat="1" applyFont="1" applyFill="1" applyBorder="1" applyProtection="1">
      <protection locked="0"/>
    </xf>
    <xf numFmtId="176" fontId="28" fillId="0" borderId="17" xfId="1" applyNumberFormat="1" applyFont="1" applyFill="1" applyBorder="1" applyProtection="1"/>
    <xf numFmtId="0" fontId="28" fillId="0" borderId="4" xfId="6" applyFont="1" applyFill="1" applyBorder="1" applyProtection="1">
      <protection locked="0"/>
    </xf>
    <xf numFmtId="0" fontId="28" fillId="0" borderId="2" xfId="6" applyFont="1" applyFill="1" applyBorder="1" applyProtection="1">
      <protection locked="0"/>
    </xf>
    <xf numFmtId="0" fontId="28" fillId="0" borderId="6" xfId="6" applyFont="1" applyFill="1" applyBorder="1" applyProtection="1">
      <protection locked="0"/>
    </xf>
    <xf numFmtId="174" fontId="0" fillId="0" borderId="0" xfId="0" applyNumberFormat="1" applyFill="1" applyAlignment="1" applyProtection="1">
      <alignment horizontal="center" vertical="center" wrapText="1"/>
    </xf>
    <xf numFmtId="174" fontId="8" fillId="0" borderId="13" xfId="0" applyNumberFormat="1" applyFont="1" applyFill="1" applyBorder="1" applyAlignment="1" applyProtection="1">
      <alignment horizontal="center" vertical="center" wrapText="1"/>
    </xf>
    <xf numFmtId="174" fontId="8" fillId="0" borderId="14" xfId="0" applyNumberFormat="1" applyFont="1" applyFill="1" applyBorder="1" applyAlignment="1" applyProtection="1">
      <alignment horizontal="center" vertical="center" wrapText="1"/>
    </xf>
    <xf numFmtId="174" fontId="8" fillId="0" borderId="13" xfId="0" applyNumberFormat="1" applyFont="1" applyFill="1" applyBorder="1" applyAlignment="1" applyProtection="1">
      <alignment horizontal="left" vertical="center" wrapText="1"/>
    </xf>
    <xf numFmtId="174" fontId="8" fillId="0" borderId="14" xfId="0" applyNumberFormat="1" applyFont="1" applyFill="1" applyBorder="1" applyAlignment="1" applyProtection="1">
      <alignment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7" xfId="0" applyFont="1" applyFill="1" applyBorder="1" applyAlignment="1" applyProtection="1">
      <alignment horizontal="center" vertical="center" wrapText="1"/>
    </xf>
    <xf numFmtId="0" fontId="27" fillId="0" borderId="13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22" fillId="0" borderId="0" xfId="0" applyFont="1" applyFill="1" applyProtection="1"/>
    <xf numFmtId="0" fontId="29" fillId="0" borderId="15" xfId="0" applyFont="1" applyFill="1" applyBorder="1" applyAlignment="1" applyProtection="1">
      <alignment vertical="center"/>
    </xf>
    <xf numFmtId="0" fontId="29" fillId="0" borderId="16" xfId="0" applyFont="1" applyFill="1" applyBorder="1" applyAlignment="1" applyProtection="1">
      <alignment horizontal="center" vertical="center"/>
    </xf>
    <xf numFmtId="0" fontId="29" fillId="0" borderId="27" xfId="0" applyFont="1" applyFill="1" applyBorder="1" applyAlignment="1" applyProtection="1">
      <alignment horizontal="center" vertical="center"/>
    </xf>
    <xf numFmtId="49" fontId="28" fillId="0" borderId="11" xfId="0" applyNumberFormat="1" applyFont="1" applyFill="1" applyBorder="1" applyAlignment="1" applyProtection="1">
      <alignment vertical="center"/>
    </xf>
    <xf numFmtId="3" fontId="28" fillId="0" borderId="26" xfId="0" applyNumberFormat="1" applyFont="1" applyFill="1" applyBorder="1" applyAlignment="1" applyProtection="1">
      <alignment vertical="center"/>
    </xf>
    <xf numFmtId="49" fontId="32" fillId="0" borderId="8" xfId="0" quotePrefix="1" applyNumberFormat="1" applyFont="1" applyFill="1" applyBorder="1" applyAlignment="1" applyProtection="1">
      <alignment horizontal="left" vertical="center" indent="1"/>
    </xf>
    <xf numFmtId="3" fontId="32" fillId="0" borderId="21" xfId="0" applyNumberFormat="1" applyFont="1" applyFill="1" applyBorder="1" applyAlignment="1" applyProtection="1">
      <alignment vertical="center"/>
    </xf>
    <xf numFmtId="49" fontId="28" fillId="0" borderId="8" xfId="0" applyNumberFormat="1" applyFont="1" applyFill="1" applyBorder="1" applyAlignment="1" applyProtection="1">
      <alignment vertical="center"/>
    </xf>
    <xf numFmtId="3" fontId="28" fillId="0" borderId="21" xfId="0" applyNumberFormat="1" applyFont="1" applyFill="1" applyBorder="1" applyAlignment="1" applyProtection="1">
      <alignment vertical="center"/>
    </xf>
    <xf numFmtId="49" fontId="29" fillId="0" borderId="13" xfId="0" applyNumberFormat="1" applyFont="1" applyFill="1" applyBorder="1" applyAlignment="1" applyProtection="1">
      <alignment vertical="center"/>
    </xf>
    <xf numFmtId="3" fontId="28" fillId="0" borderId="14" xfId="0" applyNumberFormat="1" applyFont="1" applyFill="1" applyBorder="1" applyAlignment="1" applyProtection="1">
      <alignment vertical="center"/>
    </xf>
    <xf numFmtId="3" fontId="28" fillId="0" borderId="17" xfId="0" applyNumberFormat="1" applyFont="1" applyFill="1" applyBorder="1" applyAlignment="1" applyProtection="1">
      <alignment vertical="center"/>
    </xf>
    <xf numFmtId="49" fontId="28" fillId="0" borderId="8" xfId="0" applyNumberFormat="1" applyFont="1" applyFill="1" applyBorder="1" applyAlignment="1" applyProtection="1">
      <alignment horizontal="left" vertical="center"/>
    </xf>
    <xf numFmtId="174" fontId="3" fillId="0" borderId="0" xfId="0" applyNumberFormat="1" applyFont="1" applyFill="1" applyAlignment="1" applyProtection="1">
      <alignment horizontal="left" vertical="center" wrapText="1"/>
    </xf>
    <xf numFmtId="174" fontId="3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174" fontId="8" fillId="0" borderId="30" xfId="0" applyNumberFormat="1" applyFont="1" applyFill="1" applyBorder="1" applyAlignment="1" applyProtection="1">
      <alignment horizontal="center" vertical="center" wrapText="1"/>
    </xf>
    <xf numFmtId="0" fontId="27" fillId="0" borderId="14" xfId="0" applyFont="1" applyFill="1" applyBorder="1" applyAlignment="1" applyProtection="1">
      <alignment horizontal="left" vertical="center" wrapText="1" indent="1"/>
    </xf>
    <xf numFmtId="0" fontId="26" fillId="0" borderId="13" xfId="0" applyFont="1" applyBorder="1" applyAlignment="1" applyProtection="1">
      <alignment horizontal="center" vertical="center" wrapText="1"/>
    </xf>
    <xf numFmtId="0" fontId="36" fillId="0" borderId="31" xfId="0" applyFont="1" applyBorder="1" applyAlignment="1" applyProtection="1">
      <alignment horizontal="left" wrapText="1" indent="1"/>
    </xf>
    <xf numFmtId="0" fontId="20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0" fillId="0" borderId="0" xfId="0" applyFont="1" applyFill="1" applyAlignment="1" applyProtection="1">
      <alignment horizontal="left" vertical="center" wrapText="1"/>
    </xf>
    <xf numFmtId="0" fontId="20" fillId="0" borderId="0" xfId="0" applyFont="1" applyFill="1" applyAlignment="1" applyProtection="1">
      <alignment vertical="center" wrapText="1"/>
    </xf>
    <xf numFmtId="0" fontId="18" fillId="0" borderId="32" xfId="0" applyFont="1" applyFill="1" applyBorder="1" applyAlignment="1" applyProtection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1" xfId="0" applyFont="1" applyFill="1" applyBorder="1" applyAlignment="1" applyProtection="1">
      <alignment vertical="center" wrapText="1"/>
    </xf>
    <xf numFmtId="0" fontId="26" fillId="0" borderId="14" xfId="0" applyFont="1" applyBorder="1" applyAlignment="1" applyProtection="1">
      <alignment horizontal="left" vertical="center" wrapText="1" indent="1"/>
    </xf>
    <xf numFmtId="0" fontId="25" fillId="0" borderId="2" xfId="0" applyFont="1" applyBorder="1" applyAlignment="1" applyProtection="1">
      <alignment horizontal="left" vertical="center" wrapText="1" indent="1"/>
    </xf>
    <xf numFmtId="0" fontId="25" fillId="0" borderId="6" xfId="0" applyFont="1" applyBorder="1" applyAlignment="1" applyProtection="1">
      <alignment horizontal="left" vertical="center" wrapText="1" indent="1"/>
    </xf>
    <xf numFmtId="0" fontId="26" fillId="0" borderId="18" xfId="0" applyFont="1" applyBorder="1" applyAlignment="1" applyProtection="1">
      <alignment horizontal="left" vertical="center" wrapText="1" indent="1"/>
    </xf>
    <xf numFmtId="174" fontId="18" fillId="0" borderId="27" xfId="6" applyNumberFormat="1" applyFont="1" applyFill="1" applyBorder="1" applyAlignment="1" applyProtection="1">
      <alignment horizontal="right" vertical="center" wrapText="1" indent="1"/>
    </xf>
    <xf numFmtId="174" fontId="18" fillId="0" borderId="17" xfId="6" applyNumberFormat="1" applyFont="1" applyFill="1" applyBorder="1" applyAlignment="1" applyProtection="1">
      <alignment horizontal="right" vertical="center" wrapText="1" indent="1"/>
    </xf>
    <xf numFmtId="174" fontId="20" fillId="0" borderId="26" xfId="6" applyNumberFormat="1" applyFont="1" applyFill="1" applyBorder="1" applyAlignment="1" applyProtection="1">
      <alignment horizontal="right" vertical="center" wrapText="1" indent="1"/>
      <protection locked="0"/>
    </xf>
    <xf numFmtId="174" fontId="20" fillId="0" borderId="21" xfId="6" applyNumberFormat="1" applyFont="1" applyFill="1" applyBorder="1" applyAlignment="1" applyProtection="1">
      <alignment horizontal="right" vertical="center" wrapText="1" indent="1"/>
      <protection locked="0"/>
    </xf>
    <xf numFmtId="174" fontId="20" fillId="0" borderId="23" xfId="6" applyNumberFormat="1" applyFont="1" applyFill="1" applyBorder="1" applyAlignment="1" applyProtection="1">
      <alignment horizontal="right" vertical="center" wrapText="1" indent="1"/>
      <protection locked="0"/>
    </xf>
    <xf numFmtId="174" fontId="20" fillId="0" borderId="22" xfId="6" applyNumberFormat="1" applyFont="1" applyFill="1" applyBorder="1" applyAlignment="1" applyProtection="1">
      <alignment horizontal="right" vertical="center" wrapText="1" indent="1"/>
      <protection locked="0"/>
    </xf>
    <xf numFmtId="174" fontId="28" fillId="0" borderId="21" xfId="6" applyNumberFormat="1" applyFont="1" applyFill="1" applyBorder="1" applyAlignment="1" applyProtection="1">
      <alignment horizontal="right" vertical="center" wrapText="1" indent="1"/>
      <protection locked="0"/>
    </xf>
    <xf numFmtId="174" fontId="27" fillId="0" borderId="17" xfId="6" applyNumberFormat="1" applyFont="1" applyFill="1" applyBorder="1" applyAlignment="1" applyProtection="1">
      <alignment horizontal="right" vertical="center" wrapText="1" indent="1"/>
    </xf>
    <xf numFmtId="174" fontId="7" fillId="0" borderId="0" xfId="6" applyNumberFormat="1" applyFont="1" applyFill="1" applyBorder="1" applyAlignment="1" applyProtection="1">
      <alignment horizontal="right" vertical="center" wrapText="1" indent="1"/>
    </xf>
    <xf numFmtId="174" fontId="20" fillId="0" borderId="24" xfId="6" applyNumberFormat="1" applyFont="1" applyFill="1" applyBorder="1" applyAlignment="1" applyProtection="1">
      <alignment horizontal="right" vertical="center" wrapText="1" indent="1"/>
      <protection locked="0"/>
    </xf>
    <xf numFmtId="174" fontId="26" fillId="0" borderId="17" xfId="0" applyNumberFormat="1" applyFont="1" applyBorder="1" applyAlignment="1" applyProtection="1">
      <alignment horizontal="right" vertical="center" wrapText="1" indent="1"/>
    </xf>
    <xf numFmtId="0" fontId="6" fillId="0" borderId="34" xfId="0" applyFont="1" applyFill="1" applyBorder="1" applyAlignment="1" applyProtection="1">
      <alignment horizontal="right" vertical="center"/>
    </xf>
    <xf numFmtId="174" fontId="2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74" fontId="2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74" fontId="20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74" fontId="20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74" fontId="27" fillId="0" borderId="14" xfId="0" applyNumberFormat="1" applyFont="1" applyFill="1" applyBorder="1" applyAlignment="1" applyProtection="1">
      <alignment horizontal="right" vertical="center" wrapText="1" indent="1"/>
    </xf>
    <xf numFmtId="174" fontId="28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7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74" fontId="2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74" fontId="27" fillId="0" borderId="17" xfId="0" applyNumberFormat="1" applyFont="1" applyFill="1" applyBorder="1" applyAlignment="1" applyProtection="1">
      <alignment horizontal="right" vertical="center" wrapText="1" indent="1"/>
    </xf>
    <xf numFmtId="174" fontId="7" fillId="0" borderId="0" xfId="0" applyNumberFormat="1" applyFont="1" applyFill="1" applyAlignment="1" applyProtection="1">
      <alignment horizontal="centerContinuous" vertical="center" wrapText="1"/>
    </xf>
    <xf numFmtId="174" fontId="0" fillId="0" borderId="0" xfId="0" applyNumberFormat="1" applyFill="1" applyAlignment="1" applyProtection="1">
      <alignment horizontal="centerContinuous" vertical="center"/>
    </xf>
    <xf numFmtId="174" fontId="8" fillId="0" borderId="13" xfId="0" applyNumberFormat="1" applyFont="1" applyFill="1" applyBorder="1" applyAlignment="1" applyProtection="1">
      <alignment horizontal="centerContinuous" vertical="center" wrapText="1"/>
    </xf>
    <xf numFmtId="174" fontId="8" fillId="0" borderId="14" xfId="0" applyNumberFormat="1" applyFont="1" applyFill="1" applyBorder="1" applyAlignment="1" applyProtection="1">
      <alignment horizontal="centerContinuous" vertical="center" wrapText="1"/>
    </xf>
    <xf numFmtId="174" fontId="4" fillId="0" borderId="0" xfId="0" applyNumberFormat="1" applyFont="1" applyFill="1" applyAlignment="1" applyProtection="1">
      <alignment horizontal="center" vertical="center" wrapText="1"/>
    </xf>
    <xf numFmtId="174" fontId="27" fillId="0" borderId="36" xfId="0" applyNumberFormat="1" applyFont="1" applyFill="1" applyBorder="1" applyAlignment="1" applyProtection="1">
      <alignment horizontal="center" vertical="center" wrapText="1"/>
    </xf>
    <xf numFmtId="174" fontId="27" fillId="0" borderId="13" xfId="0" applyNumberFormat="1" applyFont="1" applyFill="1" applyBorder="1" applyAlignment="1" applyProtection="1">
      <alignment horizontal="center" vertical="center" wrapText="1"/>
    </xf>
    <xf numFmtId="174" fontId="27" fillId="0" borderId="14" xfId="0" applyNumberFormat="1" applyFont="1" applyFill="1" applyBorder="1" applyAlignment="1" applyProtection="1">
      <alignment horizontal="center" vertical="center" wrapText="1"/>
    </xf>
    <xf numFmtId="174" fontId="27" fillId="0" borderId="17" xfId="0" applyNumberFormat="1" applyFont="1" applyFill="1" applyBorder="1" applyAlignment="1" applyProtection="1">
      <alignment horizontal="center" vertical="center" wrapText="1"/>
    </xf>
    <xf numFmtId="174" fontId="27" fillId="0" borderId="0" xfId="0" applyNumberFormat="1" applyFont="1" applyFill="1" applyAlignment="1" applyProtection="1">
      <alignment horizontal="center" vertical="center" wrapText="1"/>
    </xf>
    <xf numFmtId="174" fontId="0" fillId="0" borderId="37" xfId="0" applyNumberFormat="1" applyFill="1" applyBorder="1" applyAlignment="1" applyProtection="1">
      <alignment horizontal="left" vertical="center" wrapText="1" indent="1"/>
    </xf>
    <xf numFmtId="174" fontId="20" fillId="0" borderId="9" xfId="0" applyNumberFormat="1" applyFont="1" applyFill="1" applyBorder="1" applyAlignment="1" applyProtection="1">
      <alignment horizontal="left" vertical="center" wrapText="1" indent="1"/>
    </xf>
    <xf numFmtId="174" fontId="0" fillId="0" borderId="38" xfId="0" applyNumberFormat="1" applyFill="1" applyBorder="1" applyAlignment="1" applyProtection="1">
      <alignment horizontal="left" vertical="center" wrapText="1" indent="1"/>
    </xf>
    <xf numFmtId="174" fontId="20" fillId="0" borderId="8" xfId="0" applyNumberFormat="1" applyFont="1" applyFill="1" applyBorder="1" applyAlignment="1" applyProtection="1">
      <alignment horizontal="left" vertical="center" wrapText="1" indent="1"/>
    </xf>
    <xf numFmtId="174" fontId="20" fillId="0" borderId="39" xfId="0" applyNumberFormat="1" applyFont="1" applyFill="1" applyBorder="1" applyAlignment="1" applyProtection="1">
      <alignment horizontal="left" vertical="center" wrapText="1" indent="1"/>
    </xf>
    <xf numFmtId="174" fontId="30" fillId="0" borderId="36" xfId="0" applyNumberFormat="1" applyFont="1" applyFill="1" applyBorder="1" applyAlignment="1" applyProtection="1">
      <alignment horizontal="left" vertical="center" wrapText="1" indent="1"/>
    </xf>
    <xf numFmtId="174" fontId="1" fillId="0" borderId="40" xfId="0" applyNumberFormat="1" applyFont="1" applyFill="1" applyBorder="1" applyAlignment="1" applyProtection="1">
      <alignment horizontal="left" vertical="center" wrapText="1" indent="1"/>
    </xf>
    <xf numFmtId="174" fontId="28" fillId="0" borderId="7" xfId="0" applyNumberFormat="1" applyFont="1" applyFill="1" applyBorder="1" applyAlignment="1" applyProtection="1">
      <alignment horizontal="left" vertical="center" wrapText="1" indent="1"/>
    </xf>
    <xf numFmtId="174" fontId="32" fillId="0" borderId="1" xfId="0" applyNumberFormat="1" applyFont="1" applyFill="1" applyBorder="1" applyAlignment="1" applyProtection="1">
      <alignment horizontal="right" vertical="center" wrapText="1" indent="1"/>
    </xf>
    <xf numFmtId="174" fontId="28" fillId="0" borderId="8" xfId="0" applyNumberFormat="1" applyFont="1" applyFill="1" applyBorder="1" applyAlignment="1" applyProtection="1">
      <alignment horizontal="left" vertical="center" wrapText="1" indent="1"/>
    </xf>
    <xf numFmtId="174" fontId="1" fillId="0" borderId="38" xfId="0" applyNumberFormat="1" applyFont="1" applyFill="1" applyBorder="1" applyAlignment="1" applyProtection="1">
      <alignment horizontal="left" vertical="center" wrapText="1" indent="1"/>
    </xf>
    <xf numFmtId="174" fontId="32" fillId="0" borderId="2" xfId="0" applyNumberFormat="1" applyFont="1" applyFill="1" applyBorder="1" applyAlignment="1" applyProtection="1">
      <alignment horizontal="right" vertical="center" wrapText="1" indent="1"/>
    </xf>
    <xf numFmtId="174" fontId="30" fillId="0" borderId="13" xfId="0" applyNumberFormat="1" applyFont="1" applyFill="1" applyBorder="1" applyAlignment="1" applyProtection="1">
      <alignment horizontal="left" vertical="center" wrapText="1" indent="1"/>
    </xf>
    <xf numFmtId="174" fontId="30" fillId="0" borderId="41" xfId="0" applyNumberFormat="1" applyFont="1" applyFill="1" applyBorder="1" applyAlignment="1" applyProtection="1">
      <alignment horizontal="right" vertical="center" wrapText="1" indent="1"/>
    </xf>
    <xf numFmtId="174" fontId="2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74" fontId="2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74" fontId="32" fillId="0" borderId="7" xfId="0" applyNumberFormat="1" applyFont="1" applyFill="1" applyBorder="1" applyAlignment="1" applyProtection="1">
      <alignment horizontal="left" vertical="center" wrapText="1" indent="1"/>
    </xf>
    <xf numFmtId="174" fontId="28" fillId="0" borderId="8" xfId="0" applyNumberFormat="1" applyFont="1" applyFill="1" applyBorder="1" applyAlignment="1" applyProtection="1">
      <alignment horizontal="left" vertical="center" wrapText="1" indent="2"/>
    </xf>
    <xf numFmtId="174" fontId="28" fillId="0" borderId="2" xfId="0" applyNumberFormat="1" applyFont="1" applyFill="1" applyBorder="1" applyAlignment="1" applyProtection="1">
      <alignment horizontal="left" vertical="center" wrapText="1" indent="2"/>
    </xf>
    <xf numFmtId="174" fontId="32" fillId="0" borderId="2" xfId="0" applyNumberFormat="1" applyFont="1" applyFill="1" applyBorder="1" applyAlignment="1" applyProtection="1">
      <alignment horizontal="left" vertical="center" wrapText="1" indent="1"/>
    </xf>
    <xf numFmtId="174" fontId="28" fillId="0" borderId="9" xfId="0" applyNumberFormat="1" applyFont="1" applyFill="1" applyBorder="1" applyAlignment="1" applyProtection="1">
      <alignment horizontal="left" vertical="center" wrapText="1" indent="1"/>
    </xf>
    <xf numFmtId="174" fontId="20" fillId="0" borderId="9" xfId="0" applyNumberFormat="1" applyFont="1" applyFill="1" applyBorder="1" applyAlignment="1" applyProtection="1">
      <alignment horizontal="left" vertical="center" wrapText="1" indent="2"/>
    </xf>
    <xf numFmtId="174" fontId="20" fillId="0" borderId="10" xfId="0" applyNumberFormat="1" applyFont="1" applyFill="1" applyBorder="1" applyAlignment="1" applyProtection="1">
      <alignment horizontal="left" vertical="center" wrapText="1" indent="2"/>
    </xf>
    <xf numFmtId="174" fontId="32" fillId="0" borderId="3" xfId="0" applyNumberFormat="1" applyFont="1" applyFill="1" applyBorder="1" applyAlignment="1" applyProtection="1">
      <alignment horizontal="right" vertical="center" wrapText="1" indent="1"/>
    </xf>
    <xf numFmtId="0" fontId="28" fillId="0" borderId="3" xfId="6" applyFon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0" fontId="8" fillId="0" borderId="25" xfId="0" applyFont="1" applyFill="1" applyBorder="1" applyAlignment="1" applyProtection="1">
      <alignment horizontal="center" vertical="center"/>
    </xf>
    <xf numFmtId="174" fontId="20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74" fontId="20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74" fontId="27" fillId="0" borderId="41" xfId="0" applyNumberFormat="1" applyFont="1" applyFill="1" applyBorder="1" applyAlignment="1" applyProtection="1">
      <alignment horizontal="right" vertical="center" wrapText="1" indent="1"/>
      <protection locked="0"/>
    </xf>
    <xf numFmtId="174" fontId="27" fillId="0" borderId="41" xfId="0" applyNumberFormat="1" applyFont="1" applyFill="1" applyBorder="1" applyAlignment="1" applyProtection="1">
      <alignment horizontal="right" vertical="center" wrapText="1" indent="1"/>
    </xf>
    <xf numFmtId="174" fontId="18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 applyProtection="1">
      <alignment horizontal="right" vertical="center" wrapText="1" indent="1"/>
    </xf>
    <xf numFmtId="174" fontId="18" fillId="0" borderId="41" xfId="0" applyNumberFormat="1" applyFont="1" applyFill="1" applyBorder="1" applyAlignment="1" applyProtection="1">
      <alignment horizontal="right" vertical="center" wrapText="1" indent="1"/>
    </xf>
    <xf numFmtId="174" fontId="18" fillId="0" borderId="17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vertical="center" wrapText="1"/>
    </xf>
    <xf numFmtId="0" fontId="24" fillId="0" borderId="19" xfId="0" applyFont="1" applyBorder="1" applyAlignment="1" applyProtection="1">
      <alignment horizontal="left" vertical="center" wrapText="1" indent="1"/>
    </xf>
    <xf numFmtId="0" fontId="12" fillId="0" borderId="0" xfId="6" applyFont="1" applyFill="1" applyProtection="1"/>
    <xf numFmtId="0" fontId="12" fillId="0" borderId="0" xfId="6" applyFont="1" applyFill="1" applyAlignment="1" applyProtection="1">
      <alignment horizontal="right" vertical="center" indent="1"/>
    </xf>
    <xf numFmtId="0" fontId="37" fillId="0" borderId="2" xfId="0" applyFont="1" applyBorder="1" applyAlignment="1">
      <alignment horizontal="justify" wrapText="1"/>
    </xf>
    <xf numFmtId="0" fontId="37" fillId="0" borderId="2" xfId="0" applyFont="1" applyBorder="1" applyAlignment="1">
      <alignment wrapText="1"/>
    </xf>
    <xf numFmtId="0" fontId="37" fillId="0" borderId="25" xfId="0" applyFont="1" applyBorder="1" applyAlignment="1">
      <alignment wrapText="1"/>
    </xf>
    <xf numFmtId="174" fontId="0" fillId="0" borderId="40" xfId="0" applyNumberFormat="1" applyFill="1" applyBorder="1" applyAlignment="1" applyProtection="1">
      <alignment horizontal="left" vertical="center" wrapText="1" indent="1"/>
    </xf>
    <xf numFmtId="174" fontId="20" fillId="0" borderId="7" xfId="0" applyNumberFormat="1" applyFont="1" applyFill="1" applyBorder="1" applyAlignment="1" applyProtection="1">
      <alignment horizontal="left" vertical="center" wrapText="1" indent="1"/>
    </xf>
    <xf numFmtId="174" fontId="20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74" fontId="28" fillId="0" borderId="22" xfId="6" applyNumberFormat="1" applyFont="1" applyFill="1" applyBorder="1" applyAlignment="1" applyProtection="1">
      <alignment horizontal="right" vertical="center" wrapText="1" indent="1"/>
      <protection locked="0"/>
    </xf>
    <xf numFmtId="174" fontId="28" fillId="0" borderId="23" xfId="6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32" xfId="0" applyFont="1" applyFill="1" applyBorder="1" applyAlignment="1" applyProtection="1">
      <alignment horizontal="center" vertical="center" wrapText="1"/>
    </xf>
    <xf numFmtId="0" fontId="20" fillId="0" borderId="36" xfId="6" applyFont="1" applyFill="1" applyBorder="1"/>
    <xf numFmtId="0" fontId="2" fillId="0" borderId="36" xfId="6" applyFont="1" applyFill="1" applyBorder="1"/>
    <xf numFmtId="176" fontId="28" fillId="0" borderId="44" xfId="1" applyNumberFormat="1" applyFont="1" applyFill="1" applyBorder="1" applyProtection="1">
      <protection locked="0"/>
    </xf>
    <xf numFmtId="176" fontId="28" fillId="0" borderId="45" xfId="1" applyNumberFormat="1" applyFont="1" applyFill="1" applyBorder="1" applyProtection="1">
      <protection locked="0"/>
    </xf>
    <xf numFmtId="176" fontId="28" fillId="0" borderId="29" xfId="1" applyNumberFormat="1" applyFont="1" applyFill="1" applyBorder="1" applyProtection="1">
      <protection locked="0"/>
    </xf>
    <xf numFmtId="0" fontId="2" fillId="0" borderId="4" xfId="6" applyFont="1" applyFill="1" applyBorder="1"/>
    <xf numFmtId="0" fontId="2" fillId="0" borderId="2" xfId="6" applyFont="1" applyFill="1" applyBorder="1"/>
    <xf numFmtId="0" fontId="2" fillId="0" borderId="25" xfId="6" applyFont="1" applyFill="1" applyBorder="1"/>
    <xf numFmtId="0" fontId="20" fillId="0" borderId="3" xfId="6" applyFont="1" applyFill="1" applyBorder="1" applyProtection="1">
      <protection locked="0"/>
    </xf>
    <xf numFmtId="176" fontId="15" fillId="0" borderId="0" xfId="1" applyNumberFormat="1" applyFont="1" applyFill="1" applyBorder="1" applyProtection="1">
      <protection locked="0"/>
    </xf>
    <xf numFmtId="0" fontId="15" fillId="0" borderId="2" xfId="6" applyFont="1" applyFill="1" applyBorder="1" applyAlignment="1" applyProtection="1">
      <alignment wrapText="1"/>
      <protection locked="0"/>
    </xf>
    <xf numFmtId="0" fontId="12" fillId="0" borderId="0" xfId="6" applyFill="1" applyAlignment="1">
      <alignment horizontal="right"/>
    </xf>
    <xf numFmtId="0" fontId="6" fillId="0" borderId="34" xfId="0" applyFont="1" applyFill="1" applyBorder="1" applyAlignment="1" applyProtection="1">
      <alignment horizontal="right"/>
    </xf>
    <xf numFmtId="174" fontId="6" fillId="0" borderId="0" xfId="0" applyNumberFormat="1" applyFont="1" applyFill="1" applyAlignment="1" applyProtection="1">
      <alignment horizontal="right" vertical="center"/>
    </xf>
    <xf numFmtId="0" fontId="12" fillId="0" borderId="0" xfId="6" applyFill="1" applyProtection="1"/>
    <xf numFmtId="0" fontId="18" fillId="0" borderId="15" xfId="6" applyFont="1" applyFill="1" applyBorder="1" applyAlignment="1" applyProtection="1">
      <alignment horizontal="center" vertical="center" wrapText="1"/>
    </xf>
    <xf numFmtId="0" fontId="18" fillId="0" borderId="16" xfId="6" applyFont="1" applyFill="1" applyBorder="1" applyAlignment="1" applyProtection="1">
      <alignment horizontal="center" vertical="center" wrapText="1"/>
    </xf>
    <xf numFmtId="0" fontId="18" fillId="0" borderId="27" xfId="6" applyFont="1" applyFill="1" applyBorder="1" applyAlignment="1" applyProtection="1">
      <alignment horizontal="center" vertical="center" wrapText="1"/>
    </xf>
    <xf numFmtId="0" fontId="20" fillId="0" borderId="0" xfId="6" applyFont="1" applyFill="1" applyProtection="1"/>
    <xf numFmtId="0" fontId="15" fillId="0" borderId="0" xfId="6" applyFont="1" applyFill="1" applyProtection="1"/>
    <xf numFmtId="0" fontId="25" fillId="0" borderId="3" xfId="0" applyFont="1" applyBorder="1" applyAlignment="1" applyProtection="1">
      <alignment horizontal="left" wrapText="1" indent="1"/>
    </xf>
    <xf numFmtId="0" fontId="25" fillId="0" borderId="2" xfId="0" applyFont="1" applyBorder="1" applyAlignment="1" applyProtection="1">
      <alignment horizontal="left" wrapText="1" indent="1"/>
    </xf>
    <xf numFmtId="0" fontId="25" fillId="0" borderId="6" xfId="0" applyFont="1" applyBorder="1" applyAlignment="1" applyProtection="1">
      <alignment horizontal="left" wrapText="1" indent="1"/>
    </xf>
    <xf numFmtId="174" fontId="20" fillId="0" borderId="23" xfId="6" applyNumberFormat="1" applyFont="1" applyFill="1" applyBorder="1" applyAlignment="1" applyProtection="1">
      <alignment horizontal="right" vertical="center" wrapText="1" indent="1"/>
    </xf>
    <xf numFmtId="0" fontId="26" fillId="0" borderId="13" xfId="0" applyFont="1" applyBorder="1" applyAlignment="1" applyProtection="1">
      <alignment wrapText="1"/>
    </xf>
    <xf numFmtId="0" fontId="25" fillId="0" borderId="6" xfId="0" applyFont="1" applyBorder="1" applyAlignment="1" applyProtection="1">
      <alignment wrapText="1"/>
    </xf>
    <xf numFmtId="0" fontId="25" fillId="0" borderId="9" xfId="0" applyFont="1" applyBorder="1" applyAlignment="1" applyProtection="1">
      <alignment wrapText="1"/>
    </xf>
    <xf numFmtId="0" fontId="25" fillId="0" borderId="8" xfId="0" applyFont="1" applyBorder="1" applyAlignment="1" applyProtection="1">
      <alignment wrapText="1"/>
    </xf>
    <xf numFmtId="0" fontId="25" fillId="0" borderId="10" xfId="0" applyFont="1" applyBorder="1" applyAlignment="1" applyProtection="1">
      <alignment wrapText="1"/>
    </xf>
    <xf numFmtId="174" fontId="18" fillId="0" borderId="17" xfId="6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4" xfId="0" applyFont="1" applyBorder="1" applyAlignment="1" applyProtection="1">
      <alignment wrapText="1"/>
    </xf>
    <xf numFmtId="0" fontId="26" fillId="0" borderId="18" xfId="0" applyFont="1" applyBorder="1" applyAlignment="1" applyProtection="1">
      <alignment wrapText="1"/>
    </xf>
    <xf numFmtId="0" fontId="26" fillId="0" borderId="19" xfId="0" applyFont="1" applyBorder="1" applyAlignment="1" applyProtection="1">
      <alignment wrapText="1"/>
    </xf>
    <xf numFmtId="0" fontId="12" fillId="0" borderId="0" xfId="6" applyFill="1" applyAlignment="1" applyProtection="1"/>
    <xf numFmtId="174" fontId="20" fillId="0" borderId="46" xfId="6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3" xfId="6" applyFont="1" applyFill="1" applyBorder="1" applyAlignment="1" applyProtection="1">
      <alignment horizontal="left" vertical="center" wrapText="1" indent="6"/>
    </xf>
    <xf numFmtId="174" fontId="20" fillId="0" borderId="30" xfId="6" applyNumberFormat="1" applyFont="1" applyFill="1" applyBorder="1" applyAlignment="1" applyProtection="1">
      <alignment horizontal="right" vertical="center" wrapText="1" indent="1"/>
      <protection locked="0"/>
    </xf>
    <xf numFmtId="174" fontId="24" fillId="0" borderId="17" xfId="0" quotePrefix="1" applyNumberFormat="1" applyFont="1" applyBorder="1" applyAlignment="1" applyProtection="1">
      <alignment horizontal="right" vertical="center" wrapText="1" indent="1"/>
    </xf>
    <xf numFmtId="0" fontId="23" fillId="0" borderId="0" xfId="6" applyFont="1" applyFill="1" applyProtection="1"/>
    <xf numFmtId="0" fontId="22" fillId="0" borderId="0" xfId="6" applyFont="1" applyFill="1" applyProtection="1"/>
    <xf numFmtId="0" fontId="12" fillId="0" borderId="0" xfId="6" applyFill="1" applyBorder="1" applyProtection="1"/>
    <xf numFmtId="0" fontId="8" fillId="0" borderId="47" xfId="0" applyFont="1" applyFill="1" applyBorder="1" applyAlignment="1" applyProtection="1">
      <alignment horizontal="center" vertical="center" wrapText="1"/>
    </xf>
    <xf numFmtId="174" fontId="8" fillId="0" borderId="17" xfId="0" applyNumberFormat="1" applyFont="1" applyFill="1" applyBorder="1" applyAlignment="1" applyProtection="1">
      <alignment horizontal="centerContinuous" vertical="center" wrapText="1"/>
    </xf>
    <xf numFmtId="174" fontId="20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74" fontId="28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74" fontId="28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74" fontId="20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74" fontId="17" fillId="0" borderId="0" xfId="0" applyNumberFormat="1" applyFont="1" applyFill="1" applyAlignment="1" applyProtection="1">
      <alignment vertical="center" wrapText="1"/>
    </xf>
    <xf numFmtId="0" fontId="37" fillId="0" borderId="0" xfId="0" applyFont="1" applyAlignment="1" applyProtection="1">
      <alignment horizontal="right" vertical="top"/>
    </xf>
    <xf numFmtId="49" fontId="8" fillId="0" borderId="26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8" fillId="0" borderId="48" xfId="0" applyFont="1" applyFill="1" applyBorder="1" applyAlignment="1" applyProtection="1">
      <alignment horizontal="center" vertical="center" wrapText="1"/>
    </xf>
    <xf numFmtId="49" fontId="8" fillId="0" borderId="49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49" fontId="28" fillId="0" borderId="11" xfId="0" applyNumberFormat="1" applyFont="1" applyFill="1" applyBorder="1" applyAlignment="1" applyProtection="1">
      <alignment horizontal="center" vertical="center" wrapText="1"/>
    </xf>
    <xf numFmtId="49" fontId="28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49" fontId="28" fillId="0" borderId="9" xfId="0" applyNumberFormat="1" applyFont="1" applyFill="1" applyBorder="1" applyAlignment="1" applyProtection="1">
      <alignment horizontal="center" vertical="center" wrapText="1"/>
    </xf>
    <xf numFmtId="0" fontId="28" fillId="0" borderId="3" xfId="6" applyFont="1" applyFill="1" applyBorder="1" applyAlignment="1" applyProtection="1">
      <alignment horizontal="left" vertical="center" wrapText="1" indent="1"/>
    </xf>
    <xf numFmtId="0" fontId="28" fillId="0" borderId="2" xfId="6" applyFont="1" applyFill="1" applyBorder="1" applyAlignment="1" applyProtection="1">
      <alignment horizontal="left" vertical="center" wrapText="1" indent="1"/>
    </xf>
    <xf numFmtId="0" fontId="28" fillId="0" borderId="19" xfId="6" quotePrefix="1" applyFont="1" applyFill="1" applyBorder="1" applyAlignment="1" applyProtection="1">
      <alignment horizontal="left" vertical="center" wrapText="1" indent="1"/>
    </xf>
    <xf numFmtId="0" fontId="9" fillId="0" borderId="0" xfId="0" applyFont="1" applyFill="1" applyAlignment="1" applyProtection="1">
      <alignment vertical="center" wrapText="1"/>
    </xf>
    <xf numFmtId="0" fontId="30" fillId="0" borderId="0" xfId="0" applyFont="1" applyAlignment="1">
      <alignment horizontal="center"/>
    </xf>
    <xf numFmtId="0" fontId="12" fillId="0" borderId="0" xfId="6" applyFill="1" applyAlignment="1" applyProtection="1">
      <alignment vertical="top"/>
    </xf>
    <xf numFmtId="0" fontId="18" fillId="0" borderId="50" xfId="6" applyFont="1" applyFill="1" applyBorder="1" applyAlignment="1" applyProtection="1">
      <alignment horizontal="center" vertical="center" wrapText="1"/>
    </xf>
    <xf numFmtId="0" fontId="18" fillId="0" borderId="51" xfId="6" applyFont="1" applyFill="1" applyBorder="1" applyAlignment="1" applyProtection="1">
      <alignment horizontal="center" vertical="center" wrapText="1"/>
    </xf>
    <xf numFmtId="174" fontId="33" fillId="0" borderId="34" xfId="6" applyNumberFormat="1" applyFont="1" applyFill="1" applyBorder="1" applyAlignment="1" applyProtection="1">
      <alignment horizontal="left" vertical="center"/>
    </xf>
    <xf numFmtId="174" fontId="33" fillId="0" borderId="34" xfId="6" applyNumberFormat="1" applyFont="1" applyFill="1" applyBorder="1" applyAlignment="1" applyProtection="1">
      <alignment horizontal="left"/>
    </xf>
    <xf numFmtId="0" fontId="18" fillId="0" borderId="51" xfId="6" applyFont="1" applyFill="1" applyBorder="1" applyAlignment="1" applyProtection="1">
      <alignment horizontal="left" vertical="center" wrapText="1" indent="1"/>
    </xf>
    <xf numFmtId="0" fontId="25" fillId="0" borderId="52" xfId="0" applyFont="1" applyBorder="1" applyAlignment="1" applyProtection="1">
      <alignment horizontal="left" wrapText="1" indent="1"/>
    </xf>
    <xf numFmtId="0" fontId="25" fillId="0" borderId="35" xfId="0" applyFont="1" applyBorder="1" applyAlignment="1" applyProtection="1">
      <alignment horizontal="left" wrapText="1" indent="1"/>
    </xf>
    <xf numFmtId="0" fontId="25" fillId="0" borderId="53" xfId="0" applyFont="1" applyBorder="1" applyAlignment="1" applyProtection="1">
      <alignment horizontal="left" wrapText="1" indent="1"/>
    </xf>
    <xf numFmtId="0" fontId="26" fillId="0" borderId="51" xfId="0" applyFont="1" applyBorder="1" applyAlignment="1" applyProtection="1">
      <alignment horizontal="left" vertical="center" wrapText="1" indent="1"/>
    </xf>
    <xf numFmtId="0" fontId="25" fillId="0" borderId="53" xfId="0" applyFont="1" applyBorder="1" applyAlignment="1" applyProtection="1">
      <alignment wrapText="1"/>
    </xf>
    <xf numFmtId="0" fontId="26" fillId="0" borderId="51" xfId="0" applyFont="1" applyBorder="1" applyAlignment="1" applyProtection="1">
      <alignment wrapText="1"/>
    </xf>
    <xf numFmtId="0" fontId="26" fillId="0" borderId="54" xfId="0" applyFont="1" applyBorder="1" applyAlignment="1" applyProtection="1">
      <alignment wrapText="1"/>
    </xf>
    <xf numFmtId="0" fontId="18" fillId="0" borderId="50" xfId="6" applyFont="1" applyFill="1" applyBorder="1" applyAlignment="1" applyProtection="1">
      <alignment vertical="center" wrapText="1"/>
    </xf>
    <xf numFmtId="0" fontId="20" fillId="0" borderId="55" xfId="6" applyFont="1" applyFill="1" applyBorder="1" applyAlignment="1" applyProtection="1">
      <alignment horizontal="left" vertical="center" wrapText="1" indent="1"/>
    </xf>
    <xf numFmtId="0" fontId="20" fillId="0" borderId="35" xfId="6" applyFont="1" applyFill="1" applyBorder="1" applyAlignment="1" applyProtection="1">
      <alignment horizontal="left" vertical="center" wrapText="1" indent="1"/>
    </xf>
    <xf numFmtId="0" fontId="20" fillId="0" borderId="53" xfId="6" applyFont="1" applyFill="1" applyBorder="1" applyAlignment="1" applyProtection="1">
      <alignment horizontal="left" vertical="center" wrapText="1" indent="1"/>
    </xf>
    <xf numFmtId="0" fontId="20" fillId="0" borderId="29" xfId="6" applyFont="1" applyFill="1" applyBorder="1" applyAlignment="1" applyProtection="1">
      <alignment horizontal="left" vertical="center" wrapText="1" indent="1"/>
    </xf>
    <xf numFmtId="0" fontId="20" fillId="0" borderId="53" xfId="6" applyFont="1" applyFill="1" applyBorder="1" applyAlignment="1" applyProtection="1">
      <alignment horizontal="left" indent="6"/>
    </xf>
    <xf numFmtId="0" fontId="20" fillId="0" borderId="53" xfId="6" applyFont="1" applyFill="1" applyBorder="1" applyAlignment="1" applyProtection="1">
      <alignment horizontal="left" vertical="center" wrapText="1" indent="6"/>
    </xf>
    <xf numFmtId="0" fontId="20" fillId="0" borderId="56" xfId="6" applyFont="1" applyFill="1" applyBorder="1" applyAlignment="1" applyProtection="1">
      <alignment horizontal="left" vertical="center" wrapText="1" indent="6"/>
    </xf>
    <xf numFmtId="0" fontId="18" fillId="0" borderId="51" xfId="6" applyFont="1" applyFill="1" applyBorder="1" applyAlignment="1" applyProtection="1">
      <alignment vertical="center" wrapText="1"/>
    </xf>
    <xf numFmtId="0" fontId="20" fillId="0" borderId="52" xfId="6" applyFont="1" applyFill="1" applyBorder="1" applyAlignment="1" applyProtection="1">
      <alignment horizontal="left" vertical="center" wrapText="1" indent="1"/>
    </xf>
    <xf numFmtId="0" fontId="20" fillId="0" borderId="43" xfId="6" applyFont="1" applyFill="1" applyBorder="1" applyAlignment="1" applyProtection="1">
      <alignment horizontal="left" vertical="center" wrapText="1" indent="1"/>
    </xf>
    <xf numFmtId="0" fontId="25" fillId="0" borderId="29" xfId="0" applyFont="1" applyBorder="1" applyAlignment="1" applyProtection="1">
      <alignment horizontal="left" vertical="center" wrapText="1" indent="1"/>
    </xf>
    <xf numFmtId="0" fontId="25" fillId="0" borderId="45" xfId="0" applyFont="1" applyBorder="1" applyAlignment="1" applyProtection="1">
      <alignment horizontal="left" vertical="center" wrapText="1" indent="1"/>
    </xf>
    <xf numFmtId="0" fontId="20" fillId="0" borderId="57" xfId="6" applyFont="1" applyFill="1" applyBorder="1" applyAlignment="1" applyProtection="1">
      <alignment horizontal="left" vertical="center" wrapText="1" indent="6"/>
    </xf>
    <xf numFmtId="0" fontId="20" fillId="0" borderId="45" xfId="6" applyFont="1" applyFill="1" applyBorder="1" applyAlignment="1" applyProtection="1">
      <alignment horizontal="left" vertical="center" wrapText="1" indent="6"/>
    </xf>
    <xf numFmtId="0" fontId="20" fillId="0" borderId="29" xfId="6" applyFont="1" applyFill="1" applyBorder="1" applyAlignment="1" applyProtection="1">
      <alignment horizontal="left" vertical="center" wrapText="1" indent="6"/>
    </xf>
    <xf numFmtId="0" fontId="27" fillId="0" borderId="51" xfId="6" applyFont="1" applyFill="1" applyBorder="1" applyAlignment="1" applyProtection="1">
      <alignment horizontal="left" vertical="center" wrapText="1" indent="1"/>
    </xf>
    <xf numFmtId="0" fontId="20" fillId="0" borderId="57" xfId="6" applyFont="1" applyFill="1" applyBorder="1" applyAlignment="1" applyProtection="1">
      <alignment horizontal="left" vertical="center" wrapText="1" indent="1"/>
    </xf>
    <xf numFmtId="0" fontId="24" fillId="0" borderId="54" xfId="0" applyFont="1" applyBorder="1" applyAlignment="1" applyProtection="1">
      <alignment horizontal="left" vertical="center" wrapText="1" indent="1"/>
    </xf>
    <xf numFmtId="174" fontId="8" fillId="0" borderId="31" xfId="0" applyNumberFormat="1" applyFont="1" applyFill="1" applyBorder="1" applyAlignment="1" applyProtection="1">
      <alignment horizontal="centerContinuous" vertical="center" wrapText="1"/>
    </xf>
    <xf numFmtId="174" fontId="27" fillId="0" borderId="31" xfId="0" applyNumberFormat="1" applyFont="1" applyFill="1" applyBorder="1" applyAlignment="1" applyProtection="1">
      <alignment horizontal="center" vertical="center" wrapText="1"/>
    </xf>
    <xf numFmtId="174" fontId="8" fillId="0" borderId="33" xfId="0" applyNumberFormat="1" applyFont="1" applyFill="1" applyBorder="1" applyAlignment="1" applyProtection="1">
      <alignment horizontal="centerContinuous" vertical="center" wrapText="1"/>
    </xf>
    <xf numFmtId="174" fontId="27" fillId="0" borderId="33" xfId="0" applyNumberFormat="1" applyFont="1" applyFill="1" applyBorder="1" applyAlignment="1" applyProtection="1">
      <alignment horizontal="center" vertical="center" wrapText="1"/>
    </xf>
    <xf numFmtId="174" fontId="40" fillId="0" borderId="0" xfId="0" applyNumberFormat="1" applyFont="1" applyFill="1" applyBorder="1" applyAlignment="1" applyProtection="1">
      <alignment horizontal="center" vertical="center" wrapText="1"/>
    </xf>
    <xf numFmtId="0" fontId="8" fillId="0" borderId="55" xfId="0" applyFont="1" applyFill="1" applyBorder="1" applyAlignment="1" applyProtection="1">
      <alignment horizontal="center" vertical="center"/>
    </xf>
    <xf numFmtId="0" fontId="8" fillId="0" borderId="34" xfId="0" applyFont="1" applyFill="1" applyBorder="1" applyAlignment="1" applyProtection="1">
      <alignment horizontal="center" vertical="center"/>
    </xf>
    <xf numFmtId="0" fontId="18" fillId="0" borderId="51" xfId="0" applyFont="1" applyFill="1" applyBorder="1" applyAlignment="1" applyProtection="1">
      <alignment horizontal="center" vertical="center" wrapText="1"/>
    </xf>
    <xf numFmtId="0" fontId="27" fillId="0" borderId="51" xfId="0" applyFont="1" applyFill="1" applyBorder="1" applyAlignment="1" applyProtection="1">
      <alignment horizontal="left" vertical="center" wrapText="1" indent="1"/>
    </xf>
    <xf numFmtId="0" fontId="28" fillId="0" borderId="52" xfId="6" applyFont="1" applyFill="1" applyBorder="1" applyAlignment="1" applyProtection="1">
      <alignment horizontal="left" vertical="center" wrapText="1" indent="1"/>
    </xf>
    <xf numFmtId="0" fontId="28" fillId="0" borderId="43" xfId="6" applyFont="1" applyFill="1" applyBorder="1" applyAlignment="1" applyProtection="1">
      <alignment horizontal="left" vertical="center" wrapText="1" indent="1"/>
    </xf>
    <xf numFmtId="0" fontId="28" fillId="0" borderId="54" xfId="6" quotePrefix="1" applyFont="1" applyFill="1" applyBorder="1" applyAlignment="1" applyProtection="1">
      <alignment horizontal="left" vertical="center" wrapText="1" indent="1"/>
    </xf>
    <xf numFmtId="0" fontId="28" fillId="0" borderId="54" xfId="6" applyFont="1" applyFill="1" applyBorder="1" applyAlignment="1" applyProtection="1">
      <alignment horizontal="left" vertical="center" wrapText="1" indent="1"/>
    </xf>
    <xf numFmtId="0" fontId="27" fillId="0" borderId="33" xfId="6" applyFont="1" applyFill="1" applyBorder="1" applyAlignment="1" applyProtection="1">
      <alignment horizontal="left" vertical="center" wrapText="1" indent="1"/>
    </xf>
    <xf numFmtId="0" fontId="36" fillId="0" borderId="33" xfId="0" applyFont="1" applyBorder="1" applyAlignment="1" applyProtection="1">
      <alignment horizontal="left" wrapText="1" indent="1"/>
    </xf>
    <xf numFmtId="0" fontId="8" fillId="0" borderId="51" xfId="0" applyFont="1" applyFill="1" applyBorder="1" applyAlignment="1" applyProtection="1">
      <alignment horizontal="left" vertical="center" wrapText="1" indent="1"/>
    </xf>
    <xf numFmtId="0" fontId="4" fillId="0" borderId="33" xfId="0" applyFont="1" applyFill="1" applyBorder="1" applyAlignment="1" applyProtection="1">
      <alignment vertical="center" wrapText="1"/>
    </xf>
    <xf numFmtId="174" fontId="33" fillId="0" borderId="0" xfId="6" applyNumberFormat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right" vertical="center"/>
    </xf>
    <xf numFmtId="0" fontId="18" fillId="0" borderId="0" xfId="6" applyFont="1" applyFill="1" applyBorder="1" applyAlignment="1" applyProtection="1">
      <alignment horizontal="left" vertical="center" wrapText="1" indent="1"/>
    </xf>
    <xf numFmtId="0" fontId="18" fillId="0" borderId="0" xfId="6" applyFont="1" applyFill="1" applyBorder="1" applyAlignment="1" applyProtection="1">
      <alignment vertical="center" wrapText="1"/>
    </xf>
    <xf numFmtId="174" fontId="18" fillId="0" borderId="0" xfId="6" applyNumberFormat="1" applyFont="1" applyFill="1" applyBorder="1" applyAlignment="1" applyProtection="1">
      <alignment horizontal="right" vertical="center" wrapText="1" indent="1"/>
    </xf>
    <xf numFmtId="0" fontId="12" fillId="0" borderId="0" xfId="6" applyFont="1" applyFill="1" applyBorder="1" applyProtection="1"/>
    <xf numFmtId="0" fontId="12" fillId="0" borderId="0" xfId="6" applyFont="1" applyFill="1" applyBorder="1" applyAlignment="1" applyProtection="1">
      <alignment horizontal="right" vertical="center" indent="1"/>
    </xf>
    <xf numFmtId="174" fontId="28" fillId="0" borderId="7" xfId="0" applyNumberFormat="1" applyFont="1" applyFill="1" applyBorder="1" applyAlignment="1" applyProtection="1">
      <alignment horizontal="left" vertical="center" wrapText="1"/>
      <protection locked="0"/>
    </xf>
    <xf numFmtId="0" fontId="44" fillId="0" borderId="0" xfId="6" applyFont="1" applyFill="1" applyAlignment="1">
      <alignment horizontal="right"/>
    </xf>
    <xf numFmtId="0" fontId="44" fillId="0" borderId="0" xfId="6" applyFont="1" applyFill="1" applyProtection="1"/>
    <xf numFmtId="174" fontId="49" fillId="0" borderId="34" xfId="6" applyNumberFormat="1" applyFont="1" applyFill="1" applyBorder="1" applyAlignment="1" applyProtection="1">
      <alignment horizontal="left" vertical="center"/>
    </xf>
    <xf numFmtId="0" fontId="50" fillId="0" borderId="13" xfId="6" applyFont="1" applyFill="1" applyBorder="1" applyAlignment="1" applyProtection="1">
      <alignment horizontal="center" vertical="center" wrapText="1"/>
    </xf>
    <xf numFmtId="0" fontId="50" fillId="0" borderId="14" xfId="6" applyFont="1" applyFill="1" applyBorder="1" applyAlignment="1" applyProtection="1">
      <alignment horizontal="center" vertical="center" wrapText="1"/>
    </xf>
    <xf numFmtId="0" fontId="51" fillId="0" borderId="15" xfId="6" applyFont="1" applyFill="1" applyBorder="1" applyAlignment="1" applyProtection="1">
      <alignment horizontal="center" vertical="center" wrapText="1"/>
    </xf>
    <xf numFmtId="0" fontId="51" fillId="0" borderId="16" xfId="6" applyFont="1" applyFill="1" applyBorder="1" applyAlignment="1" applyProtection="1">
      <alignment horizontal="center" vertical="center" wrapText="1"/>
    </xf>
    <xf numFmtId="0" fontId="51" fillId="0" borderId="27" xfId="6" applyFont="1" applyFill="1" applyBorder="1" applyAlignment="1" applyProtection="1">
      <alignment horizontal="center" vertical="center" wrapText="1"/>
    </xf>
    <xf numFmtId="0" fontId="52" fillId="0" borderId="0" xfId="6" applyFont="1" applyFill="1" applyProtection="1"/>
    <xf numFmtId="0" fontId="51" fillId="0" borderId="13" xfId="6" applyFont="1" applyFill="1" applyBorder="1" applyAlignment="1" applyProtection="1">
      <alignment horizontal="left" vertical="center" wrapText="1" indent="1"/>
    </xf>
    <xf numFmtId="0" fontId="51" fillId="0" borderId="14" xfId="6" applyFont="1" applyFill="1" applyBorder="1" applyAlignment="1" applyProtection="1">
      <alignment horizontal="left" vertical="center" wrapText="1" indent="1"/>
    </xf>
    <xf numFmtId="174" fontId="51" fillId="0" borderId="17" xfId="6" applyNumberFormat="1" applyFont="1" applyFill="1" applyBorder="1" applyAlignment="1" applyProtection="1">
      <alignment horizontal="right" vertical="center" wrapText="1" indent="1"/>
    </xf>
    <xf numFmtId="0" fontId="53" fillId="0" borderId="0" xfId="6" applyFont="1" applyFill="1" applyProtection="1"/>
    <xf numFmtId="49" fontId="52" fillId="0" borderId="9" xfId="6" applyNumberFormat="1" applyFont="1" applyFill="1" applyBorder="1" applyAlignment="1" applyProtection="1">
      <alignment horizontal="left" vertical="center" wrapText="1" indent="1"/>
    </xf>
    <xf numFmtId="0" fontId="54" fillId="0" borderId="3" xfId="0" applyFont="1" applyBorder="1" applyAlignment="1" applyProtection="1">
      <alignment horizontal="left" wrapText="1" indent="1"/>
    </xf>
    <xf numFmtId="49" fontId="52" fillId="0" borderId="8" xfId="6" applyNumberFormat="1" applyFont="1" applyFill="1" applyBorder="1" applyAlignment="1" applyProtection="1">
      <alignment horizontal="left" vertical="center" wrapText="1" indent="1"/>
    </xf>
    <xf numFmtId="0" fontId="54" fillId="0" borderId="2" xfId="0" applyFont="1" applyBorder="1" applyAlignment="1" applyProtection="1">
      <alignment horizontal="left" wrapText="1" indent="1"/>
    </xf>
    <xf numFmtId="49" fontId="52" fillId="0" borderId="10" xfId="6" applyNumberFormat="1" applyFont="1" applyFill="1" applyBorder="1" applyAlignment="1" applyProtection="1">
      <alignment horizontal="left" vertical="center" wrapText="1" indent="1"/>
    </xf>
    <xf numFmtId="0" fontId="54" fillId="0" borderId="6" xfId="0" applyFont="1" applyBorder="1" applyAlignment="1" applyProtection="1">
      <alignment horizontal="left" wrapText="1" indent="1"/>
    </xf>
    <xf numFmtId="0" fontId="55" fillId="0" borderId="14" xfId="0" applyFont="1" applyBorder="1" applyAlignment="1" applyProtection="1">
      <alignment horizontal="left" vertical="center" wrapText="1" indent="1"/>
    </xf>
    <xf numFmtId="174" fontId="56" fillId="0" borderId="17" xfId="6" applyNumberFormat="1" applyFont="1" applyFill="1" applyBorder="1" applyAlignment="1" applyProtection="1">
      <alignment horizontal="right" vertical="center" wrapText="1" indent="1"/>
    </xf>
    <xf numFmtId="0" fontId="55" fillId="0" borderId="13" xfId="0" applyFont="1" applyBorder="1" applyAlignment="1" applyProtection="1">
      <alignment wrapText="1"/>
    </xf>
    <xf numFmtId="0" fontId="54" fillId="0" borderId="6" xfId="0" applyFont="1" applyBorder="1" applyAlignment="1" applyProtection="1">
      <alignment wrapText="1"/>
    </xf>
    <xf numFmtId="0" fontId="54" fillId="0" borderId="9" xfId="0" applyFont="1" applyBorder="1" applyAlignment="1" applyProtection="1">
      <alignment wrapText="1"/>
    </xf>
    <xf numFmtId="0" fontId="54" fillId="0" borderId="8" xfId="0" applyFont="1" applyBorder="1" applyAlignment="1" applyProtection="1">
      <alignment wrapText="1"/>
    </xf>
    <xf numFmtId="0" fontId="54" fillId="0" borderId="10" xfId="0" applyFont="1" applyBorder="1" applyAlignment="1" applyProtection="1">
      <alignment wrapText="1"/>
    </xf>
    <xf numFmtId="174" fontId="51" fillId="0" borderId="17" xfId="6" applyNumberFormat="1" applyFont="1" applyFill="1" applyBorder="1" applyAlignment="1" applyProtection="1">
      <alignment horizontal="right" vertical="center" wrapText="1" indent="1"/>
      <protection locked="0"/>
    </xf>
    <xf numFmtId="0" fontId="55" fillId="0" borderId="14" xfId="0" applyFont="1" applyBorder="1" applyAlignment="1" applyProtection="1">
      <alignment wrapText="1"/>
    </xf>
    <xf numFmtId="0" fontId="55" fillId="0" borderId="18" xfId="0" applyFont="1" applyBorder="1" applyAlignment="1" applyProtection="1">
      <alignment wrapText="1"/>
    </xf>
    <xf numFmtId="0" fontId="55" fillId="0" borderId="19" xfId="0" applyFont="1" applyBorder="1" applyAlignment="1" applyProtection="1">
      <alignment wrapText="1"/>
    </xf>
    <xf numFmtId="0" fontId="48" fillId="0" borderId="0" xfId="6" applyFont="1" applyFill="1" applyBorder="1" applyAlignment="1" applyProtection="1">
      <alignment horizontal="center" vertical="center" wrapText="1"/>
    </xf>
    <xf numFmtId="0" fontId="48" fillId="0" borderId="0" xfId="6" applyFont="1" applyFill="1" applyBorder="1" applyAlignment="1" applyProtection="1">
      <alignment vertical="center" wrapText="1"/>
    </xf>
    <xf numFmtId="174" fontId="49" fillId="0" borderId="34" xfId="6" applyNumberFormat="1" applyFont="1" applyFill="1" applyBorder="1" applyAlignment="1" applyProtection="1">
      <alignment horizontal="left"/>
    </xf>
    <xf numFmtId="0" fontId="44" fillId="0" borderId="0" xfId="6" applyFont="1" applyFill="1" applyAlignment="1" applyProtection="1"/>
    <xf numFmtId="0" fontId="51" fillId="0" borderId="13" xfId="6" applyFont="1" applyFill="1" applyBorder="1" applyAlignment="1" applyProtection="1">
      <alignment horizontal="center" vertical="center" wrapText="1"/>
    </xf>
    <xf numFmtId="0" fontId="51" fillId="0" borderId="14" xfId="6" applyFont="1" applyFill="1" applyBorder="1" applyAlignment="1" applyProtection="1">
      <alignment horizontal="center" vertical="center" wrapText="1"/>
    </xf>
    <xf numFmtId="0" fontId="51" fillId="0" borderId="17" xfId="6" applyFont="1" applyFill="1" applyBorder="1" applyAlignment="1" applyProtection="1">
      <alignment horizontal="center" vertical="center" wrapText="1"/>
    </xf>
    <xf numFmtId="0" fontId="51" fillId="0" borderId="15" xfId="6" applyFont="1" applyFill="1" applyBorder="1" applyAlignment="1" applyProtection="1">
      <alignment horizontal="left" vertical="center" wrapText="1" indent="1"/>
    </xf>
    <xf numFmtId="0" fontId="51" fillId="0" borderId="16" xfId="6" applyFont="1" applyFill="1" applyBorder="1" applyAlignment="1" applyProtection="1">
      <alignment vertical="center" wrapText="1"/>
    </xf>
    <xf numFmtId="174" fontId="51" fillId="0" borderId="27" xfId="6" applyNumberFormat="1" applyFont="1" applyFill="1" applyBorder="1" applyAlignment="1" applyProtection="1">
      <alignment horizontal="right" vertical="center" wrapText="1" indent="1"/>
    </xf>
    <xf numFmtId="49" fontId="52" fillId="0" borderId="11" xfId="6" applyNumberFormat="1" applyFont="1" applyFill="1" applyBorder="1" applyAlignment="1" applyProtection="1">
      <alignment horizontal="left" vertical="center" wrapText="1" indent="1"/>
    </xf>
    <xf numFmtId="0" fontId="52" fillId="0" borderId="4" xfId="6" applyFont="1" applyFill="1" applyBorder="1" applyAlignment="1" applyProtection="1">
      <alignment horizontal="left" vertical="center" wrapText="1" indent="1"/>
    </xf>
    <xf numFmtId="0" fontId="52" fillId="0" borderId="2" xfId="6" applyFont="1" applyFill="1" applyBorder="1" applyAlignment="1" applyProtection="1">
      <alignment horizontal="left" vertical="center" wrapText="1" indent="1"/>
    </xf>
    <xf numFmtId="0" fontId="52" fillId="0" borderId="5" xfId="6" applyFont="1" applyFill="1" applyBorder="1" applyAlignment="1" applyProtection="1">
      <alignment horizontal="left" vertical="center" wrapText="1" indent="1"/>
    </xf>
    <xf numFmtId="0" fontId="52" fillId="0" borderId="0" xfId="6" applyFont="1" applyFill="1" applyBorder="1" applyAlignment="1" applyProtection="1">
      <alignment horizontal="left" vertical="center" wrapText="1" indent="1"/>
    </xf>
    <xf numFmtId="0" fontId="52" fillId="0" borderId="2" xfId="6" applyFont="1" applyFill="1" applyBorder="1" applyAlignment="1" applyProtection="1">
      <alignment horizontal="left" indent="6"/>
    </xf>
    <xf numFmtId="0" fontId="52" fillId="0" borderId="2" xfId="6" applyFont="1" applyFill="1" applyBorder="1" applyAlignment="1" applyProtection="1">
      <alignment horizontal="left" vertical="center" wrapText="1" indent="6"/>
    </xf>
    <xf numFmtId="49" fontId="52" fillId="0" borderId="7" xfId="6" applyNumberFormat="1" applyFont="1" applyFill="1" applyBorder="1" applyAlignment="1" applyProtection="1">
      <alignment horizontal="left" vertical="center" wrapText="1" indent="1"/>
    </xf>
    <xf numFmtId="0" fontId="52" fillId="0" borderId="6" xfId="6" applyFont="1" applyFill="1" applyBorder="1" applyAlignment="1" applyProtection="1">
      <alignment horizontal="left" vertical="center" wrapText="1" indent="6"/>
    </xf>
    <xf numFmtId="49" fontId="52" fillId="0" borderId="12" xfId="6" applyNumberFormat="1" applyFont="1" applyFill="1" applyBorder="1" applyAlignment="1" applyProtection="1">
      <alignment horizontal="left" vertical="center" wrapText="1" indent="1"/>
    </xf>
    <xf numFmtId="0" fontId="52" fillId="0" borderId="25" xfId="6" applyFont="1" applyFill="1" applyBorder="1" applyAlignment="1" applyProtection="1">
      <alignment horizontal="left" vertical="center" wrapText="1" indent="6"/>
    </xf>
    <xf numFmtId="0" fontId="51" fillId="0" borderId="14" xfId="6" applyFont="1" applyFill="1" applyBorder="1" applyAlignment="1" applyProtection="1">
      <alignment vertical="center" wrapText="1"/>
    </xf>
    <xf numFmtId="0" fontId="52" fillId="0" borderId="6" xfId="6" applyFont="1" applyFill="1" applyBorder="1" applyAlignment="1" applyProtection="1">
      <alignment horizontal="left" vertical="center" wrapText="1" indent="1"/>
    </xf>
    <xf numFmtId="0" fontId="54" fillId="0" borderId="6" xfId="0" applyFont="1" applyBorder="1" applyAlignment="1" applyProtection="1">
      <alignment horizontal="left" vertical="center" wrapText="1" indent="1"/>
    </xf>
    <xf numFmtId="0" fontId="54" fillId="0" borderId="2" xfId="0" applyFont="1" applyBorder="1" applyAlignment="1" applyProtection="1">
      <alignment horizontal="left" vertical="center" wrapText="1" indent="1"/>
    </xf>
    <xf numFmtId="0" fontId="52" fillId="0" borderId="3" xfId="6" applyFont="1" applyFill="1" applyBorder="1" applyAlignment="1" applyProtection="1">
      <alignment horizontal="left" vertical="center" wrapText="1" indent="6"/>
    </xf>
    <xf numFmtId="0" fontId="56" fillId="0" borderId="14" xfId="6" applyFont="1" applyFill="1" applyBorder="1" applyAlignment="1" applyProtection="1">
      <alignment horizontal="left" vertical="center" wrapText="1" indent="1"/>
    </xf>
    <xf numFmtId="0" fontId="52" fillId="0" borderId="3" xfId="6" applyFont="1" applyFill="1" applyBorder="1" applyAlignment="1" applyProtection="1">
      <alignment horizontal="left" vertical="center" wrapText="1" indent="1"/>
    </xf>
    <xf numFmtId="0" fontId="52" fillId="0" borderId="1" xfId="6" applyFont="1" applyFill="1" applyBorder="1" applyAlignment="1" applyProtection="1">
      <alignment horizontal="left" vertical="center" wrapText="1" indent="1"/>
    </xf>
    <xf numFmtId="174" fontId="55" fillId="0" borderId="17" xfId="0" applyNumberFormat="1" applyFont="1" applyBorder="1" applyAlignment="1" applyProtection="1">
      <alignment horizontal="right" vertical="center" wrapText="1" indent="1"/>
    </xf>
    <xf numFmtId="174" fontId="57" fillId="0" borderId="17" xfId="0" quotePrefix="1" applyNumberFormat="1" applyFont="1" applyBorder="1" applyAlignment="1" applyProtection="1">
      <alignment horizontal="right" vertical="center" wrapText="1" indent="1"/>
    </xf>
    <xf numFmtId="0" fontId="58" fillId="0" borderId="0" xfId="6" applyFont="1" applyFill="1" applyProtection="1"/>
    <xf numFmtId="0" fontId="46" fillId="0" borderId="0" xfId="6" applyFont="1" applyFill="1" applyProtection="1"/>
    <xf numFmtId="0" fontId="55" fillId="0" borderId="18" xfId="0" applyFont="1" applyBorder="1" applyAlignment="1" applyProtection="1">
      <alignment horizontal="left" vertical="center" wrapText="1" indent="1"/>
    </xf>
    <xf numFmtId="0" fontId="57" fillId="0" borderId="19" xfId="0" applyFont="1" applyBorder="1" applyAlignment="1" applyProtection="1">
      <alignment horizontal="left" vertical="center" wrapText="1" indent="1"/>
    </xf>
    <xf numFmtId="0" fontId="44" fillId="0" borderId="0" xfId="6" applyFont="1" applyFill="1" applyAlignment="1" applyProtection="1">
      <alignment horizontal="right" vertical="center" indent="1"/>
    </xf>
    <xf numFmtId="174" fontId="52" fillId="0" borderId="42" xfId="6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" xfId="0" applyFont="1" applyBorder="1" applyAlignment="1" applyProtection="1">
      <alignment horizontal="left" wrapText="1" indent="1"/>
    </xf>
    <xf numFmtId="0" fontId="0" fillId="0" borderId="0" xfId="0" applyAlignment="1">
      <alignment horizontal="right"/>
    </xf>
    <xf numFmtId="0" fontId="51" fillId="0" borderId="50" xfId="6" applyFont="1" applyFill="1" applyBorder="1" applyAlignment="1" applyProtection="1">
      <alignment horizontal="center" vertical="center" wrapText="1"/>
    </xf>
    <xf numFmtId="174" fontId="51" fillId="0" borderId="51" xfId="6" applyNumberFormat="1" applyFont="1" applyFill="1" applyBorder="1" applyAlignment="1" applyProtection="1">
      <alignment horizontal="right" vertical="center" wrapText="1" indent="1"/>
    </xf>
    <xf numFmtId="174" fontId="52" fillId="0" borderId="52" xfId="6" applyNumberFormat="1" applyFont="1" applyFill="1" applyBorder="1" applyAlignment="1" applyProtection="1">
      <alignment horizontal="right" vertical="center" wrapText="1" indent="1"/>
      <protection locked="0"/>
    </xf>
    <xf numFmtId="174" fontId="52" fillId="0" borderId="35" xfId="6" applyNumberFormat="1" applyFont="1" applyFill="1" applyBorder="1" applyAlignment="1" applyProtection="1">
      <alignment horizontal="right" vertical="center" wrapText="1" indent="1"/>
      <protection locked="0"/>
    </xf>
    <xf numFmtId="174" fontId="52" fillId="0" borderId="53" xfId="6" applyNumberFormat="1" applyFont="1" applyFill="1" applyBorder="1" applyAlignment="1" applyProtection="1">
      <alignment horizontal="right" vertical="center" wrapText="1" indent="1"/>
      <protection locked="0"/>
    </xf>
    <xf numFmtId="174" fontId="56" fillId="0" borderId="51" xfId="6" applyNumberFormat="1" applyFont="1" applyFill="1" applyBorder="1" applyAlignment="1" applyProtection="1">
      <alignment horizontal="right" vertical="center" wrapText="1" indent="1"/>
    </xf>
    <xf numFmtId="0" fontId="53" fillId="0" borderId="2" xfId="6" applyFont="1" applyFill="1" applyBorder="1" applyProtection="1"/>
    <xf numFmtId="0" fontId="53" fillId="0" borderId="3" xfId="6" applyFont="1" applyFill="1" applyBorder="1" applyProtection="1"/>
    <xf numFmtId="174" fontId="51" fillId="0" borderId="36" xfId="6" applyNumberFormat="1" applyFont="1" applyFill="1" applyBorder="1" applyAlignment="1" applyProtection="1">
      <alignment horizontal="right" vertical="center" wrapText="1" indent="1"/>
    </xf>
    <xf numFmtId="0" fontId="53" fillId="0" borderId="6" xfId="6" applyFont="1" applyFill="1" applyBorder="1" applyProtection="1"/>
    <xf numFmtId="0" fontId="8" fillId="0" borderId="36" xfId="6" applyFont="1" applyFill="1" applyBorder="1" applyAlignment="1" applyProtection="1">
      <alignment horizontal="center" vertical="center" wrapText="1"/>
    </xf>
    <xf numFmtId="174" fontId="52" fillId="0" borderId="4" xfId="6" applyNumberFormat="1" applyFont="1" applyFill="1" applyBorder="1" applyAlignment="1" applyProtection="1">
      <alignment horizontal="right" vertical="center" wrapText="1" indent="1"/>
    </xf>
    <xf numFmtId="0" fontId="51" fillId="0" borderId="51" xfId="6" applyFont="1" applyFill="1" applyBorder="1" applyAlignment="1" applyProtection="1">
      <alignment horizontal="center" vertical="center" wrapText="1"/>
    </xf>
    <xf numFmtId="174" fontId="51" fillId="0" borderId="50" xfId="6" applyNumberFormat="1" applyFont="1" applyFill="1" applyBorder="1" applyAlignment="1" applyProtection="1">
      <alignment horizontal="right" vertical="center" wrapText="1" indent="1"/>
    </xf>
    <xf numFmtId="174" fontId="52" fillId="0" borderId="55" xfId="6" applyNumberFormat="1" applyFont="1" applyFill="1" applyBorder="1" applyAlignment="1" applyProtection="1">
      <alignment horizontal="right" vertical="center" wrapText="1" indent="1"/>
      <protection locked="0"/>
    </xf>
    <xf numFmtId="174" fontId="52" fillId="0" borderId="56" xfId="6" applyNumberFormat="1" applyFont="1" applyFill="1" applyBorder="1" applyAlignment="1" applyProtection="1">
      <alignment horizontal="right" vertical="center" wrapText="1" indent="1"/>
      <protection locked="0"/>
    </xf>
    <xf numFmtId="174" fontId="52" fillId="0" borderId="45" xfId="6" applyNumberFormat="1" applyFont="1" applyFill="1" applyBorder="1" applyAlignment="1" applyProtection="1">
      <alignment horizontal="right" vertical="center" wrapText="1" indent="1"/>
      <protection locked="0"/>
    </xf>
    <xf numFmtId="174" fontId="52" fillId="0" borderId="29" xfId="6" applyNumberFormat="1" applyFont="1" applyFill="1" applyBorder="1" applyAlignment="1" applyProtection="1">
      <alignment horizontal="right" vertical="center" wrapText="1" indent="1"/>
      <protection locked="0"/>
    </xf>
    <xf numFmtId="174" fontId="55" fillId="0" borderId="51" xfId="0" applyNumberFormat="1" applyFont="1" applyBorder="1" applyAlignment="1" applyProtection="1">
      <alignment horizontal="right" vertical="center" wrapText="1" indent="1"/>
    </xf>
    <xf numFmtId="174" fontId="57" fillId="0" borderId="51" xfId="0" quotePrefix="1" applyNumberFormat="1" applyFont="1" applyBorder="1" applyAlignment="1" applyProtection="1">
      <alignment horizontal="right" vertical="center" wrapText="1" indent="1"/>
    </xf>
    <xf numFmtId="0" fontId="44" fillId="0" borderId="2" xfId="6" applyFont="1" applyFill="1" applyBorder="1" applyProtection="1"/>
    <xf numFmtId="0" fontId="44" fillId="0" borderId="3" xfId="6" applyFont="1" applyFill="1" applyBorder="1" applyProtection="1"/>
    <xf numFmtId="174" fontId="51" fillId="0" borderId="32" xfId="6" applyNumberFormat="1" applyFont="1" applyFill="1" applyBorder="1" applyAlignment="1" applyProtection="1">
      <alignment horizontal="right" vertical="center" wrapText="1" indent="1"/>
    </xf>
    <xf numFmtId="0" fontId="62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63" fillId="0" borderId="0" xfId="0" applyFont="1" applyFill="1" applyProtection="1">
      <protection locked="0"/>
    </xf>
    <xf numFmtId="0" fontId="61" fillId="0" borderId="0" xfId="0" applyFont="1" applyFill="1" applyProtection="1">
      <protection locked="0"/>
    </xf>
    <xf numFmtId="0" fontId="61" fillId="0" borderId="0" xfId="0" applyFont="1" applyFill="1" applyProtection="1"/>
    <xf numFmtId="0" fontId="61" fillId="0" borderId="0" xfId="0" applyFont="1" applyFill="1"/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8" fillId="0" borderId="9" xfId="0" applyFont="1" applyFill="1" applyBorder="1" applyAlignment="1" applyProtection="1">
      <alignment horizontal="center" vertical="center"/>
    </xf>
    <xf numFmtId="0" fontId="28" fillId="0" borderId="3" xfId="0" applyFont="1" applyFill="1" applyBorder="1" applyAlignment="1" applyProtection="1">
      <alignment vertical="center" wrapText="1"/>
    </xf>
    <xf numFmtId="174" fontId="28" fillId="0" borderId="3" xfId="0" applyNumberFormat="1" applyFont="1" applyFill="1" applyBorder="1" applyAlignment="1" applyProtection="1">
      <alignment vertical="center"/>
      <protection locked="0"/>
    </xf>
    <xf numFmtId="174" fontId="27" fillId="0" borderId="23" xfId="0" applyNumberFormat="1" applyFont="1" applyFill="1" applyBorder="1" applyAlignment="1" applyProtection="1">
      <alignment vertical="center"/>
    </xf>
    <xf numFmtId="0" fontId="28" fillId="0" borderId="8" xfId="0" applyFont="1" applyFill="1" applyBorder="1" applyAlignment="1" applyProtection="1">
      <alignment horizontal="center" vertical="center"/>
    </xf>
    <xf numFmtId="0" fontId="28" fillId="0" borderId="2" xfId="0" applyFont="1" applyFill="1" applyBorder="1" applyAlignment="1" applyProtection="1">
      <alignment vertical="center" wrapText="1"/>
    </xf>
    <xf numFmtId="174" fontId="28" fillId="0" borderId="2" xfId="0" applyNumberFormat="1" applyFont="1" applyFill="1" applyBorder="1" applyAlignment="1" applyProtection="1">
      <alignment vertical="center"/>
      <protection locked="0"/>
    </xf>
    <xf numFmtId="174" fontId="27" fillId="0" borderId="21" xfId="0" applyNumberFormat="1" applyFont="1" applyFill="1" applyBorder="1" applyAlignment="1" applyProtection="1">
      <alignment vertical="center"/>
    </xf>
    <xf numFmtId="0" fontId="28" fillId="0" borderId="10" xfId="0" applyFont="1" applyFill="1" applyBorder="1" applyAlignment="1" applyProtection="1">
      <alignment horizontal="center" vertical="center"/>
    </xf>
    <xf numFmtId="0" fontId="28" fillId="0" borderId="6" xfId="0" applyFont="1" applyFill="1" applyBorder="1" applyAlignment="1" applyProtection="1">
      <alignment vertical="center" wrapText="1"/>
    </xf>
    <xf numFmtId="174" fontId="28" fillId="0" borderId="6" xfId="0" applyNumberFormat="1" applyFont="1" applyFill="1" applyBorder="1" applyAlignment="1" applyProtection="1">
      <alignment vertical="center"/>
      <protection locked="0"/>
    </xf>
    <xf numFmtId="174" fontId="27" fillId="0" borderId="22" xfId="0" applyNumberFormat="1" applyFont="1" applyFill="1" applyBorder="1" applyAlignment="1" applyProtection="1">
      <alignment vertical="center"/>
    </xf>
    <xf numFmtId="0" fontId="27" fillId="0" borderId="13" xfId="0" applyFont="1" applyFill="1" applyBorder="1" applyAlignment="1" applyProtection="1">
      <alignment horizontal="center" vertical="center"/>
    </xf>
    <xf numFmtId="0" fontId="29" fillId="0" borderId="14" xfId="0" applyFont="1" applyFill="1" applyBorder="1" applyAlignment="1" applyProtection="1">
      <alignment vertical="center" wrapText="1"/>
    </xf>
    <xf numFmtId="174" fontId="27" fillId="0" borderId="14" xfId="0" applyNumberFormat="1" applyFont="1" applyFill="1" applyBorder="1" applyAlignment="1" applyProtection="1">
      <alignment vertical="center"/>
    </xf>
    <xf numFmtId="174" fontId="27" fillId="0" borderId="17" xfId="0" applyNumberFormat="1" applyFont="1" applyFill="1" applyBorder="1" applyAlignment="1" applyProtection="1">
      <alignment vertical="center"/>
    </xf>
    <xf numFmtId="0" fontId="4" fillId="0" borderId="0" xfId="0" applyFont="1" applyFill="1"/>
    <xf numFmtId="0" fontId="0" fillId="0" borderId="58" xfId="0" applyFill="1" applyBorder="1" applyProtection="1"/>
    <xf numFmtId="0" fontId="6" fillId="0" borderId="58" xfId="0" applyFont="1" applyFill="1" applyBorder="1" applyAlignment="1" applyProtection="1">
      <alignment horizont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Alignment="1" applyProtection="1">
      <alignment horizontal="center" vertical="center" wrapText="1"/>
    </xf>
    <xf numFmtId="0" fontId="20" fillId="0" borderId="9" xfId="0" applyFont="1" applyFill="1" applyBorder="1" applyAlignment="1" applyProtection="1">
      <alignment horizontal="right" vertical="center" wrapText="1" indent="1"/>
    </xf>
    <xf numFmtId="0" fontId="20" fillId="0" borderId="3" xfId="0" applyFont="1" applyFill="1" applyBorder="1" applyAlignment="1" applyProtection="1">
      <alignment horizontal="left" vertical="center" wrapText="1"/>
      <protection locked="0"/>
    </xf>
    <xf numFmtId="174" fontId="20" fillId="0" borderId="3" xfId="0" applyNumberFormat="1" applyFont="1" applyFill="1" applyBorder="1" applyAlignment="1" applyProtection="1">
      <alignment vertical="center" wrapText="1"/>
      <protection locked="0"/>
    </xf>
    <xf numFmtId="174" fontId="20" fillId="0" borderId="3" xfId="0" applyNumberFormat="1" applyFont="1" applyFill="1" applyBorder="1" applyAlignment="1" applyProtection="1">
      <alignment vertical="center" wrapText="1"/>
    </xf>
    <xf numFmtId="174" fontId="20" fillId="0" borderId="23" xfId="0" applyNumberFormat="1" applyFont="1" applyFill="1" applyBorder="1" applyAlignment="1" applyProtection="1">
      <alignment vertical="center" wrapText="1"/>
      <protection locked="0"/>
    </xf>
    <xf numFmtId="0" fontId="20" fillId="0" borderId="8" xfId="0" applyFont="1" applyFill="1" applyBorder="1" applyAlignment="1" applyProtection="1">
      <alignment horizontal="right" vertical="center" wrapText="1" indent="1"/>
    </xf>
    <xf numFmtId="0" fontId="20" fillId="0" borderId="2" xfId="0" applyFont="1" applyFill="1" applyBorder="1" applyAlignment="1" applyProtection="1">
      <alignment horizontal="left" vertical="center" wrapText="1"/>
      <protection locked="0"/>
    </xf>
    <xf numFmtId="174" fontId="20" fillId="0" borderId="21" xfId="0" applyNumberFormat="1" applyFont="1" applyFill="1" applyBorder="1" applyAlignment="1" applyProtection="1">
      <alignment vertical="center" wrapText="1"/>
      <protection locked="0"/>
    </xf>
    <xf numFmtId="0" fontId="66" fillId="3" borderId="0" xfId="5" applyFont="1" applyFill="1" applyAlignment="1">
      <alignment horizontal="center" vertical="top" wrapText="1"/>
    </xf>
    <xf numFmtId="0" fontId="42" fillId="0" borderId="0" xfId="5" applyFont="1" applyAlignment="1">
      <alignment horizontal="center" vertical="top" wrapText="1"/>
    </xf>
    <xf numFmtId="0" fontId="41" fillId="3" borderId="0" xfId="5" applyFont="1" applyFill="1" applyAlignment="1">
      <alignment horizontal="center" vertical="top" wrapText="1"/>
    </xf>
    <xf numFmtId="0" fontId="43" fillId="0" borderId="0" xfId="5" applyFont="1" applyAlignment="1">
      <alignment horizontal="center" vertical="top" wrapText="1"/>
    </xf>
    <xf numFmtId="0" fontId="42" fillId="0" borderId="0" xfId="5" applyFont="1" applyAlignment="1">
      <alignment horizontal="left" vertical="top" wrapText="1"/>
    </xf>
    <xf numFmtId="3" fontId="42" fillId="0" borderId="0" xfId="5" applyNumberFormat="1" applyFont="1" applyAlignment="1">
      <alignment horizontal="right" vertical="top" wrapText="1"/>
    </xf>
    <xf numFmtId="0" fontId="43" fillId="0" borderId="0" xfId="5" applyFont="1" applyAlignment="1">
      <alignment horizontal="left" vertical="top" wrapText="1"/>
    </xf>
    <xf numFmtId="3" fontId="43" fillId="0" borderId="0" xfId="5" applyNumberFormat="1" applyFont="1" applyAlignment="1">
      <alignment horizontal="right" vertical="top" wrapText="1"/>
    </xf>
    <xf numFmtId="0" fontId="4" fillId="0" borderId="0" xfId="0" applyFont="1" applyFill="1" applyAlignment="1" applyProtection="1">
      <alignment horizontal="center" vertical="center" wrapText="1"/>
    </xf>
    <xf numFmtId="174" fontId="18" fillId="0" borderId="0" xfId="0" applyNumberFormat="1" applyFont="1" applyFill="1" applyBorder="1" applyAlignment="1" applyProtection="1">
      <alignment vertical="center" wrapText="1"/>
    </xf>
    <xf numFmtId="0" fontId="68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65" fillId="0" borderId="0" xfId="5" applyFont="1" applyAlignment="1">
      <alignment horizontal="left" vertical="top" wrapText="1"/>
    </xf>
    <xf numFmtId="0" fontId="65" fillId="0" borderId="0" xfId="5" applyFont="1" applyAlignment="1">
      <alignment horizontal="center" vertical="top" wrapText="1"/>
    </xf>
    <xf numFmtId="3" fontId="65" fillId="0" borderId="0" xfId="5" applyNumberFormat="1" applyFont="1" applyAlignment="1">
      <alignment horizontal="right" vertical="top" wrapText="1"/>
    </xf>
    <xf numFmtId="0" fontId="67" fillId="0" borderId="0" xfId="5" applyFont="1" applyAlignment="1">
      <alignment horizontal="center" vertical="top" wrapText="1"/>
    </xf>
    <xf numFmtId="0" fontId="67" fillId="0" borderId="0" xfId="5" applyFont="1" applyAlignment="1">
      <alignment horizontal="left" vertical="top" wrapText="1"/>
    </xf>
    <xf numFmtId="3" fontId="67" fillId="0" borderId="0" xfId="5" applyNumberFormat="1" applyFont="1" applyAlignment="1">
      <alignment horizontal="right" vertical="top" wrapText="1"/>
    </xf>
    <xf numFmtId="174" fontId="6" fillId="0" borderId="0" xfId="0" applyNumberFormat="1" applyFont="1" applyFill="1" applyAlignment="1">
      <alignment horizontal="right"/>
    </xf>
    <xf numFmtId="174" fontId="5" fillId="0" borderId="0" xfId="0" applyNumberFormat="1" applyFont="1" applyFill="1" applyAlignment="1">
      <alignment vertical="center"/>
    </xf>
    <xf numFmtId="174" fontId="8" fillId="0" borderId="56" xfId="0" applyNumberFormat="1" applyFont="1" applyFill="1" applyBorder="1" applyAlignment="1" applyProtection="1">
      <alignment horizontal="center" vertical="center"/>
    </xf>
    <xf numFmtId="174" fontId="8" fillId="0" borderId="24" xfId="0" applyNumberFormat="1" applyFont="1" applyFill="1" applyBorder="1" applyAlignment="1" applyProtection="1">
      <alignment horizontal="center" vertical="center" wrapText="1"/>
    </xf>
    <xf numFmtId="174" fontId="5" fillId="0" borderId="0" xfId="0" applyNumberFormat="1" applyFont="1" applyFill="1" applyAlignment="1">
      <alignment horizontal="center" vertical="center"/>
    </xf>
    <xf numFmtId="174" fontId="18" fillId="0" borderId="32" xfId="0" applyNumberFormat="1" applyFont="1" applyFill="1" applyBorder="1" applyAlignment="1" applyProtection="1">
      <alignment horizontal="center" vertical="center" wrapText="1"/>
    </xf>
    <xf numFmtId="174" fontId="18" fillId="0" borderId="36" xfId="0" applyNumberFormat="1" applyFont="1" applyFill="1" applyBorder="1" applyAlignment="1" applyProtection="1">
      <alignment horizontal="center" vertical="center" wrapText="1"/>
    </xf>
    <xf numFmtId="174" fontId="18" fillId="0" borderId="51" xfId="0" applyNumberFormat="1" applyFont="1" applyFill="1" applyBorder="1" applyAlignment="1" applyProtection="1">
      <alignment horizontal="center" vertical="center" wrapText="1"/>
    </xf>
    <xf numFmtId="174" fontId="18" fillId="0" borderId="17" xfId="0" applyNumberFormat="1" applyFont="1" applyFill="1" applyBorder="1" applyAlignment="1" applyProtection="1">
      <alignment horizontal="center" vertical="center" wrapText="1"/>
    </xf>
    <xf numFmtId="174" fontId="18" fillId="0" borderId="40" xfId="0" applyNumberFormat="1" applyFont="1" applyFill="1" applyBorder="1" applyAlignment="1" applyProtection="1">
      <alignment horizontal="center" vertical="center" wrapText="1"/>
    </xf>
    <xf numFmtId="174" fontId="5" fillId="0" borderId="0" xfId="0" applyNumberFormat="1" applyFont="1" applyFill="1" applyAlignment="1">
      <alignment horizontal="center" vertical="center" wrapText="1"/>
    </xf>
    <xf numFmtId="174" fontId="18" fillId="0" borderId="13" xfId="0" applyNumberFormat="1" applyFont="1" applyFill="1" applyBorder="1" applyAlignment="1" applyProtection="1">
      <alignment horizontal="center" vertical="center" wrapText="1"/>
    </xf>
    <xf numFmtId="174" fontId="18" fillId="0" borderId="36" xfId="0" applyNumberFormat="1" applyFont="1" applyFill="1" applyBorder="1" applyAlignment="1" applyProtection="1">
      <alignment horizontal="left" vertical="center" wrapText="1" indent="1"/>
    </xf>
    <xf numFmtId="174" fontId="20" fillId="0" borderId="14" xfId="0" applyNumberFormat="1" applyFont="1" applyFill="1" applyBorder="1" applyAlignment="1" applyProtection="1">
      <alignment horizontal="left" vertical="center" wrapText="1" indent="2"/>
      <protection locked="0"/>
    </xf>
    <xf numFmtId="174" fontId="20" fillId="0" borderId="36" xfId="0" applyNumberFormat="1" applyFont="1" applyFill="1" applyBorder="1" applyAlignment="1" applyProtection="1">
      <alignment vertical="center" wrapText="1"/>
      <protection locked="0"/>
    </xf>
    <xf numFmtId="174" fontId="20" fillId="0" borderId="13" xfId="0" applyNumberFormat="1" applyFont="1" applyFill="1" applyBorder="1" applyAlignment="1" applyProtection="1">
      <alignment vertical="center" wrapText="1"/>
      <protection locked="0"/>
    </xf>
    <xf numFmtId="174" fontId="20" fillId="0" borderId="14" xfId="0" applyNumberFormat="1" applyFont="1" applyFill="1" applyBorder="1" applyAlignment="1" applyProtection="1">
      <alignment vertical="center" wrapText="1"/>
      <protection locked="0"/>
    </xf>
    <xf numFmtId="174" fontId="20" fillId="0" borderId="17" xfId="0" applyNumberFormat="1" applyFont="1" applyFill="1" applyBorder="1" applyAlignment="1" applyProtection="1">
      <alignment vertical="center" wrapText="1"/>
      <protection locked="0"/>
    </xf>
    <xf numFmtId="174" fontId="20" fillId="0" borderId="36" xfId="0" applyNumberFormat="1" applyFont="1" applyFill="1" applyBorder="1" applyAlignment="1" applyProtection="1">
      <alignment vertical="center" wrapText="1"/>
    </xf>
    <xf numFmtId="174" fontId="18" fillId="0" borderId="8" xfId="0" applyNumberFormat="1" applyFont="1" applyFill="1" applyBorder="1" applyAlignment="1" applyProtection="1">
      <alignment horizontal="center" vertical="center" wrapText="1"/>
    </xf>
    <xf numFmtId="174" fontId="20" fillId="0" borderId="38" xfId="0" applyNumberFormat="1" applyFont="1" applyFill="1" applyBorder="1" applyAlignment="1" applyProtection="1">
      <alignment horizontal="left" vertical="center" wrapText="1" indent="1"/>
      <protection locked="0"/>
    </xf>
    <xf numFmtId="175" fontId="15" fillId="0" borderId="2" xfId="0" applyNumberFormat="1" applyFont="1" applyFill="1" applyBorder="1" applyAlignment="1" applyProtection="1">
      <alignment horizontal="left" vertical="center" wrapText="1" indent="2"/>
      <protection locked="0"/>
    </xf>
    <xf numFmtId="174" fontId="20" fillId="0" borderId="38" xfId="0" applyNumberFormat="1" applyFont="1" applyFill="1" applyBorder="1" applyAlignment="1" applyProtection="1">
      <alignment vertical="center" wrapText="1"/>
      <protection locked="0"/>
    </xf>
    <xf numFmtId="174" fontId="20" fillId="0" borderId="8" xfId="0" applyNumberFormat="1" applyFont="1" applyFill="1" applyBorder="1" applyAlignment="1" applyProtection="1">
      <alignment vertical="center" wrapText="1"/>
      <protection locked="0"/>
    </xf>
    <xf numFmtId="174" fontId="20" fillId="0" borderId="38" xfId="0" applyNumberFormat="1" applyFont="1" applyFill="1" applyBorder="1" applyAlignment="1" applyProtection="1">
      <alignment vertical="center" wrapText="1"/>
    </xf>
    <xf numFmtId="174" fontId="0" fillId="0" borderId="0" xfId="0" applyNumberFormat="1" applyFill="1" applyAlignment="1" applyProtection="1">
      <alignment vertical="center" wrapText="1"/>
      <protection locked="0"/>
    </xf>
    <xf numFmtId="174" fontId="15" fillId="0" borderId="14" xfId="0" applyNumberFormat="1" applyFont="1" applyFill="1" applyBorder="1" applyAlignment="1" applyProtection="1">
      <alignment horizontal="left" vertical="center" wrapText="1" indent="2"/>
      <protection locked="0"/>
    </xf>
    <xf numFmtId="174" fontId="18" fillId="0" borderId="10" xfId="0" applyNumberFormat="1" applyFont="1" applyFill="1" applyBorder="1" applyAlignment="1" applyProtection="1">
      <alignment horizontal="center" vertical="center" wrapText="1"/>
    </xf>
    <xf numFmtId="174" fontId="20" fillId="0" borderId="59" xfId="0" applyNumberFormat="1" applyFont="1" applyFill="1" applyBorder="1" applyAlignment="1" applyProtection="1">
      <alignment horizontal="left" vertical="center" wrapText="1" indent="1"/>
      <protection locked="0"/>
    </xf>
    <xf numFmtId="175" fontId="15" fillId="0" borderId="6" xfId="0" applyNumberFormat="1" applyFont="1" applyFill="1" applyBorder="1" applyAlignment="1" applyProtection="1">
      <alignment horizontal="left" vertical="center" wrapText="1" indent="2"/>
      <protection locked="0"/>
    </xf>
    <xf numFmtId="174" fontId="20" fillId="0" borderId="59" xfId="0" applyNumberFormat="1" applyFont="1" applyFill="1" applyBorder="1" applyAlignment="1" applyProtection="1">
      <alignment vertical="center" wrapText="1"/>
      <protection locked="0"/>
    </xf>
    <xf numFmtId="174" fontId="20" fillId="0" borderId="10" xfId="0" applyNumberFormat="1" applyFont="1" applyFill="1" applyBorder="1" applyAlignment="1" applyProtection="1">
      <alignment vertical="center" wrapText="1"/>
      <protection locked="0"/>
    </xf>
    <xf numFmtId="174" fontId="20" fillId="0" borderId="22" xfId="0" applyNumberFormat="1" applyFont="1" applyFill="1" applyBorder="1" applyAlignment="1" applyProtection="1">
      <alignment vertical="center" wrapText="1"/>
      <protection locked="0"/>
    </xf>
    <xf numFmtId="174" fontId="20" fillId="0" borderId="59" xfId="0" applyNumberFormat="1" applyFont="1" applyFill="1" applyBorder="1" applyAlignment="1" applyProtection="1">
      <alignment vertical="center" wrapText="1"/>
    </xf>
    <xf numFmtId="174" fontId="27" fillId="0" borderId="36" xfId="0" applyNumberFormat="1" applyFont="1" applyFill="1" applyBorder="1" applyAlignment="1" applyProtection="1">
      <alignment horizontal="left" vertical="center" wrapText="1" indent="1"/>
    </xf>
    <xf numFmtId="174" fontId="18" fillId="0" borderId="7" xfId="0" applyNumberFormat="1" applyFont="1" applyFill="1" applyBorder="1" applyAlignment="1" applyProtection="1">
      <alignment horizontal="center" vertical="center" wrapText="1"/>
    </xf>
    <xf numFmtId="174" fontId="20" fillId="0" borderId="37" xfId="0" applyNumberFormat="1" applyFont="1" applyFill="1" applyBorder="1" applyAlignment="1" applyProtection="1">
      <alignment horizontal="left" vertical="center" wrapText="1" indent="1"/>
      <protection locked="0"/>
    </xf>
    <xf numFmtId="175" fontId="15" fillId="0" borderId="43" xfId="0" applyNumberFormat="1" applyFont="1" applyFill="1" applyBorder="1" applyAlignment="1" applyProtection="1">
      <alignment horizontal="left" vertical="center" wrapText="1" indent="2"/>
      <protection locked="0"/>
    </xf>
    <xf numFmtId="174" fontId="20" fillId="0" borderId="40" xfId="0" applyNumberFormat="1" applyFont="1" applyFill="1" applyBorder="1" applyAlignment="1" applyProtection="1">
      <alignment vertical="center" wrapText="1"/>
      <protection locked="0"/>
    </xf>
    <xf numFmtId="174" fontId="20" fillId="0" borderId="7" xfId="0" applyNumberFormat="1" applyFont="1" applyFill="1" applyBorder="1" applyAlignment="1" applyProtection="1">
      <alignment vertical="center" wrapText="1"/>
      <protection locked="0"/>
    </xf>
    <xf numFmtId="174" fontId="20" fillId="0" borderId="1" xfId="0" applyNumberFormat="1" applyFont="1" applyFill="1" applyBorder="1" applyAlignment="1" applyProtection="1">
      <alignment vertical="center" wrapText="1"/>
      <protection locked="0"/>
    </xf>
    <xf numFmtId="174" fontId="20" fillId="0" borderId="42" xfId="0" applyNumberFormat="1" applyFont="1" applyFill="1" applyBorder="1" applyAlignment="1" applyProtection="1">
      <alignment vertical="center" wrapText="1"/>
      <protection locked="0"/>
    </xf>
    <xf numFmtId="174" fontId="20" fillId="0" borderId="40" xfId="0" applyNumberFormat="1" applyFont="1" applyFill="1" applyBorder="1" applyAlignment="1" applyProtection="1">
      <alignment vertical="center" wrapText="1"/>
    </xf>
    <xf numFmtId="174" fontId="15" fillId="2" borderId="51" xfId="0" applyNumberFormat="1" applyFont="1" applyFill="1" applyBorder="1" applyAlignment="1" applyProtection="1">
      <alignment horizontal="left" vertical="center" wrapText="1" indent="2"/>
    </xf>
    <xf numFmtId="0" fontId="0" fillId="0" borderId="0" xfId="0" applyProtection="1"/>
    <xf numFmtId="0" fontId="30" fillId="0" borderId="15" xfId="0" applyFont="1" applyBorder="1" applyAlignment="1" applyProtection="1">
      <alignment horizontal="center" vertical="center" wrapText="1"/>
    </xf>
    <xf numFmtId="0" fontId="30" fillId="0" borderId="16" xfId="0" applyFont="1" applyBorder="1" applyAlignment="1" applyProtection="1">
      <alignment horizontal="center" vertical="center"/>
    </xf>
    <xf numFmtId="0" fontId="30" fillId="0" borderId="27" xfId="0" applyFont="1" applyBorder="1" applyAlignment="1" applyProtection="1">
      <alignment horizontal="center" vertical="center" wrapText="1"/>
    </xf>
    <xf numFmtId="0" fontId="28" fillId="0" borderId="11" xfId="0" applyFont="1" applyBorder="1" applyAlignment="1" applyProtection="1">
      <alignment horizontal="right" vertical="center" indent="1"/>
    </xf>
    <xf numFmtId="0" fontId="28" fillId="0" borderId="4" xfId="0" applyFont="1" applyBorder="1" applyAlignment="1" applyProtection="1">
      <alignment horizontal="left" vertical="center" indent="1"/>
      <protection locked="0"/>
    </xf>
    <xf numFmtId="0" fontId="28" fillId="0" borderId="2" xfId="0" applyFont="1" applyBorder="1" applyAlignment="1" applyProtection="1">
      <alignment horizontal="left" vertical="center" indent="1"/>
      <protection locked="0"/>
    </xf>
    <xf numFmtId="0" fontId="28" fillId="0" borderId="2" xfId="0" applyFont="1" applyBorder="1" applyAlignment="1" applyProtection="1">
      <alignment horizontal="left" vertical="center" wrapText="1" indent="1"/>
      <protection locked="0"/>
    </xf>
    <xf numFmtId="174" fontId="15" fillId="4" borderId="36" xfId="0" applyNumberFormat="1" applyFont="1" applyFill="1" applyBorder="1" applyAlignment="1" applyProtection="1">
      <alignment horizontal="left" vertical="center" wrapText="1" indent="2"/>
    </xf>
    <xf numFmtId="0" fontId="0" fillId="0" borderId="0" xfId="0" applyFill="1" applyAlignment="1">
      <alignment horizontal="center" vertical="center" wrapText="1"/>
    </xf>
    <xf numFmtId="0" fontId="71" fillId="0" borderId="0" xfId="0" applyFont="1" applyAlignment="1">
      <alignment horizontal="center" wrapText="1"/>
    </xf>
    <xf numFmtId="174" fontId="10" fillId="0" borderId="0" xfId="0" applyNumberFormat="1" applyFont="1" applyFill="1" applyAlignment="1">
      <alignment horizontal="center" vertical="center" wrapText="1"/>
    </xf>
    <xf numFmtId="174" fontId="10" fillId="0" borderId="0" xfId="0" applyNumberFormat="1" applyFont="1" applyFill="1" applyAlignment="1">
      <alignment vertical="center" wrapText="1"/>
    </xf>
    <xf numFmtId="174" fontId="6" fillId="0" borderId="0" xfId="0" applyNumberFormat="1" applyFont="1" applyFill="1" applyAlignment="1">
      <alignment horizontal="right" vertical="center"/>
    </xf>
    <xf numFmtId="0" fontId="8" fillId="0" borderId="13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5" fillId="0" borderId="60" xfId="0" applyFont="1" applyFill="1" applyBorder="1" applyAlignment="1" applyProtection="1">
      <alignment horizontal="left" vertical="center" wrapText="1" indent="1"/>
    </xf>
    <xf numFmtId="174" fontId="28" fillId="0" borderId="60" xfId="0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8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 applyProtection="1">
      <alignment horizontal="left" vertical="center" wrapText="1" indent="1"/>
    </xf>
    <xf numFmtId="174" fontId="28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5" xfId="0" applyFont="1" applyFill="1" applyBorder="1" applyAlignment="1" applyProtection="1">
      <alignment horizontal="left" vertical="center" wrapText="1" indent="8"/>
    </xf>
    <xf numFmtId="0" fontId="27" fillId="0" borderId="13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 applyProtection="1">
      <alignment vertical="center" wrapText="1"/>
    </xf>
    <xf numFmtId="174" fontId="27" fillId="0" borderId="19" xfId="0" applyNumberFormat="1" applyFont="1" applyFill="1" applyBorder="1" applyAlignment="1" applyProtection="1">
      <alignment vertical="center" wrapText="1"/>
    </xf>
    <xf numFmtId="174" fontId="27" fillId="0" borderId="20" xfId="0" applyNumberFormat="1" applyFont="1" applyFill="1" applyBorder="1" applyAlignment="1" applyProtection="1">
      <alignment vertical="center" wrapText="1"/>
    </xf>
    <xf numFmtId="174" fontId="8" fillId="0" borderId="56" xfId="0" applyNumberFormat="1" applyFont="1" applyFill="1" applyBorder="1" applyAlignment="1">
      <alignment horizontal="center" vertical="center"/>
    </xf>
    <xf numFmtId="174" fontId="8" fillId="0" borderId="25" xfId="0" applyNumberFormat="1" applyFont="1" applyFill="1" applyBorder="1" applyAlignment="1">
      <alignment horizontal="center" vertical="center"/>
    </xf>
    <xf numFmtId="174" fontId="8" fillId="0" borderId="32" xfId="0" applyNumberFormat="1" applyFont="1" applyFill="1" applyBorder="1" applyAlignment="1">
      <alignment horizontal="center" vertical="center" wrapText="1"/>
    </xf>
    <xf numFmtId="174" fontId="8" fillId="0" borderId="36" xfId="0" applyNumberFormat="1" applyFont="1" applyFill="1" applyBorder="1" applyAlignment="1">
      <alignment horizontal="center" vertical="center" wrapText="1"/>
    </xf>
    <xf numFmtId="174" fontId="8" fillId="0" borderId="51" xfId="0" applyNumberFormat="1" applyFont="1" applyFill="1" applyBorder="1" applyAlignment="1">
      <alignment horizontal="center" vertical="center" wrapText="1"/>
    </xf>
    <xf numFmtId="174" fontId="8" fillId="0" borderId="17" xfId="0" applyNumberFormat="1" applyFont="1" applyFill="1" applyBorder="1" applyAlignment="1">
      <alignment horizontal="center" vertical="center" wrapText="1"/>
    </xf>
    <xf numFmtId="174" fontId="18" fillId="0" borderId="13" xfId="0" applyNumberFormat="1" applyFont="1" applyFill="1" applyBorder="1" applyAlignment="1">
      <alignment horizontal="right" vertical="center" wrapText="1" indent="1"/>
    </xf>
    <xf numFmtId="174" fontId="18" fillId="0" borderId="36" xfId="0" applyNumberFormat="1" applyFont="1" applyFill="1" applyBorder="1" applyAlignment="1">
      <alignment horizontal="left" vertical="center" wrapText="1" indent="1"/>
    </xf>
    <xf numFmtId="174" fontId="15" fillId="2" borderId="36" xfId="0" applyNumberFormat="1" applyFont="1" applyFill="1" applyBorder="1" applyAlignment="1">
      <alignment horizontal="left" vertical="center" wrapText="1" indent="2"/>
    </xf>
    <xf numFmtId="174" fontId="15" fillId="2" borderId="31" xfId="0" applyNumberFormat="1" applyFont="1" applyFill="1" applyBorder="1" applyAlignment="1">
      <alignment horizontal="left" vertical="center" wrapText="1" indent="2"/>
    </xf>
    <xf numFmtId="174" fontId="18" fillId="0" borderId="13" xfId="0" applyNumberFormat="1" applyFont="1" applyFill="1" applyBorder="1" applyAlignment="1">
      <alignment vertical="center" wrapText="1"/>
    </xf>
    <xf numFmtId="174" fontId="18" fillId="0" borderId="14" xfId="0" applyNumberFormat="1" applyFont="1" applyFill="1" applyBorder="1" applyAlignment="1">
      <alignment vertical="center" wrapText="1"/>
    </xf>
    <xf numFmtId="174" fontId="18" fillId="0" borderId="17" xfId="0" applyNumberFormat="1" applyFont="1" applyFill="1" applyBorder="1" applyAlignment="1">
      <alignment vertical="center" wrapText="1"/>
    </xf>
    <xf numFmtId="174" fontId="18" fillId="0" borderId="8" xfId="0" applyNumberFormat="1" applyFont="1" applyFill="1" applyBorder="1" applyAlignment="1">
      <alignment horizontal="right" vertical="center" wrapText="1" indent="1"/>
    </xf>
    <xf numFmtId="175" fontId="15" fillId="0" borderId="38" xfId="0" applyNumberFormat="1" applyFont="1" applyFill="1" applyBorder="1" applyAlignment="1" applyProtection="1">
      <alignment horizontal="right" vertical="center" wrapText="1" indent="2"/>
      <protection locked="0"/>
    </xf>
    <xf numFmtId="175" fontId="15" fillId="0" borderId="2" xfId="0" applyNumberFormat="1" applyFont="1" applyFill="1" applyBorder="1" applyAlignment="1" applyProtection="1">
      <alignment horizontal="right" vertical="center" wrapText="1" indent="2"/>
      <protection locked="0"/>
    </xf>
    <xf numFmtId="174" fontId="15" fillId="2" borderId="36" xfId="0" applyNumberFormat="1" applyFont="1" applyFill="1" applyBorder="1" applyAlignment="1">
      <alignment horizontal="right" vertical="center" wrapText="1" indent="2"/>
    </xf>
    <xf numFmtId="174" fontId="15" fillId="2" borderId="31" xfId="0" applyNumberFormat="1" applyFont="1" applyFill="1" applyBorder="1" applyAlignment="1">
      <alignment horizontal="right" vertical="center" wrapText="1" indent="2"/>
    </xf>
    <xf numFmtId="0" fontId="8" fillId="0" borderId="14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174" fontId="28" fillId="0" borderId="35" xfId="0" applyNumberFormat="1" applyFont="1" applyFill="1" applyBorder="1" applyAlignment="1" applyProtection="1">
      <alignment vertical="center"/>
      <protection locked="0"/>
    </xf>
    <xf numFmtId="174" fontId="27" fillId="0" borderId="35" xfId="0" applyNumberFormat="1" applyFont="1" applyFill="1" applyBorder="1" applyAlignment="1" applyProtection="1">
      <alignment vertical="center"/>
    </xf>
    <xf numFmtId="174" fontId="28" fillId="0" borderId="53" xfId="0" applyNumberFormat="1" applyFont="1" applyFill="1" applyBorder="1" applyAlignment="1" applyProtection="1">
      <alignment vertical="center"/>
      <protection locked="0"/>
    </xf>
    <xf numFmtId="0" fontId="28" fillId="0" borderId="12" xfId="0" applyFont="1" applyFill="1" applyBorder="1" applyAlignment="1" applyProtection="1">
      <alignment horizontal="center" vertical="center"/>
    </xf>
    <xf numFmtId="0" fontId="28" fillId="0" borderId="25" xfId="0" applyFont="1" applyFill="1" applyBorder="1" applyAlignment="1" applyProtection="1">
      <alignment vertical="center" wrapText="1"/>
    </xf>
    <xf numFmtId="174" fontId="28" fillId="0" borderId="25" xfId="0" applyNumberFormat="1" applyFont="1" applyFill="1" applyBorder="1" applyAlignment="1" applyProtection="1">
      <alignment vertical="center"/>
      <protection locked="0"/>
    </xf>
    <xf numFmtId="174" fontId="28" fillId="0" borderId="56" xfId="0" applyNumberFormat="1" applyFont="1" applyFill="1" applyBorder="1" applyAlignment="1" applyProtection="1">
      <alignment vertical="center"/>
      <protection locked="0"/>
    </xf>
    <xf numFmtId="174" fontId="27" fillId="0" borderId="51" xfId="0" applyNumberFormat="1" applyFont="1" applyFill="1" applyBorder="1" applyAlignment="1" applyProtection="1">
      <alignment vertical="center"/>
    </xf>
    <xf numFmtId="174" fontId="27" fillId="0" borderId="24" xfId="0" applyNumberFormat="1" applyFont="1" applyFill="1" applyBorder="1" applyAlignment="1" applyProtection="1">
      <alignment vertical="center"/>
    </xf>
    <xf numFmtId="174" fontId="29" fillId="0" borderId="14" xfId="0" applyNumberFormat="1" applyFont="1" applyFill="1" applyBorder="1" applyAlignment="1" applyProtection="1">
      <alignment vertical="center"/>
    </xf>
    <xf numFmtId="0" fontId="72" fillId="0" borderId="0" xfId="0" applyFont="1" applyAlignment="1" applyProtection="1">
      <alignment horizontal="right"/>
    </xf>
    <xf numFmtId="0" fontId="74" fillId="0" borderId="0" xfId="0" applyFont="1" applyAlignment="1" applyProtection="1">
      <alignment horizontal="center"/>
    </xf>
    <xf numFmtId="0" fontId="75" fillId="0" borderId="13" xfId="0" applyFont="1" applyBorder="1" applyAlignment="1" applyProtection="1">
      <alignment horizontal="center" vertical="center" wrapText="1"/>
    </xf>
    <xf numFmtId="0" fontId="74" fillId="0" borderId="14" xfId="0" applyFont="1" applyBorder="1" applyAlignment="1" applyProtection="1">
      <alignment horizontal="center" vertical="center" wrapText="1"/>
    </xf>
    <xf numFmtId="0" fontId="74" fillId="0" borderId="17" xfId="0" applyFont="1" applyBorder="1" applyAlignment="1" applyProtection="1">
      <alignment horizontal="center" vertical="center" wrapText="1"/>
    </xf>
    <xf numFmtId="0" fontId="74" fillId="0" borderId="9" xfId="0" applyFont="1" applyBorder="1" applyAlignment="1" applyProtection="1">
      <alignment horizontal="center" vertical="top" wrapText="1"/>
    </xf>
    <xf numFmtId="0" fontId="76" fillId="0" borderId="3" xfId="0" applyFont="1" applyBorder="1" applyAlignment="1" applyProtection="1">
      <alignment horizontal="left" vertical="top" wrapText="1"/>
      <protection locked="0"/>
    </xf>
    <xf numFmtId="9" fontId="76" fillId="0" borderId="3" xfId="7" applyFont="1" applyBorder="1" applyAlignment="1" applyProtection="1">
      <alignment horizontal="center" vertical="center" wrapText="1"/>
      <protection locked="0"/>
    </xf>
    <xf numFmtId="176" fontId="76" fillId="0" borderId="3" xfId="1" applyNumberFormat="1" applyFont="1" applyBorder="1" applyAlignment="1" applyProtection="1">
      <alignment horizontal="center" vertical="center" wrapText="1"/>
      <protection locked="0"/>
    </xf>
    <xf numFmtId="176" fontId="76" fillId="0" borderId="23" xfId="1" applyNumberFormat="1" applyFont="1" applyBorder="1" applyAlignment="1" applyProtection="1">
      <alignment horizontal="center" vertical="top" wrapText="1"/>
      <protection locked="0"/>
    </xf>
    <xf numFmtId="0" fontId="74" fillId="0" borderId="8" xfId="0" applyFont="1" applyBorder="1" applyAlignment="1" applyProtection="1">
      <alignment horizontal="center" vertical="top" wrapText="1"/>
    </xf>
    <xf numFmtId="0" fontId="76" fillId="0" borderId="2" xfId="0" applyFont="1" applyBorder="1" applyAlignment="1" applyProtection="1">
      <alignment horizontal="left" vertical="top" wrapText="1"/>
      <protection locked="0"/>
    </xf>
    <xf numFmtId="9" fontId="76" fillId="0" borderId="2" xfId="7" applyFont="1" applyBorder="1" applyAlignment="1" applyProtection="1">
      <alignment horizontal="center" vertical="center" wrapText="1"/>
      <protection locked="0"/>
    </xf>
    <xf numFmtId="176" fontId="76" fillId="0" borderId="2" xfId="1" applyNumberFormat="1" applyFont="1" applyBorder="1" applyAlignment="1" applyProtection="1">
      <alignment horizontal="center" vertical="center" wrapText="1"/>
      <protection locked="0"/>
    </xf>
    <xf numFmtId="176" fontId="76" fillId="0" borderId="21" xfId="1" applyNumberFormat="1" applyFont="1" applyBorder="1" applyAlignment="1" applyProtection="1">
      <alignment horizontal="center" vertical="top" wrapText="1"/>
      <protection locked="0"/>
    </xf>
    <xf numFmtId="0" fontId="74" fillId="0" borderId="10" xfId="0" applyFont="1" applyBorder="1" applyAlignment="1" applyProtection="1">
      <alignment horizontal="center" vertical="top" wrapText="1"/>
    </xf>
    <xf numFmtId="0" fontId="76" fillId="0" borderId="6" xfId="0" applyFont="1" applyBorder="1" applyAlignment="1" applyProtection="1">
      <alignment horizontal="left" vertical="top" wrapText="1"/>
      <protection locked="0"/>
    </xf>
    <xf numFmtId="9" fontId="76" fillId="0" borderId="6" xfId="7" applyFont="1" applyBorder="1" applyAlignment="1" applyProtection="1">
      <alignment horizontal="center" vertical="center" wrapText="1"/>
      <protection locked="0"/>
    </xf>
    <xf numFmtId="176" fontId="76" fillId="0" borderId="6" xfId="1" applyNumberFormat="1" applyFont="1" applyBorder="1" applyAlignment="1" applyProtection="1">
      <alignment horizontal="center" vertical="center" wrapText="1"/>
      <protection locked="0"/>
    </xf>
    <xf numFmtId="176" fontId="76" fillId="0" borderId="22" xfId="1" applyNumberFormat="1" applyFont="1" applyBorder="1" applyAlignment="1" applyProtection="1">
      <alignment horizontal="center" vertical="top" wrapText="1"/>
      <protection locked="0"/>
    </xf>
    <xf numFmtId="0" fontId="74" fillId="5" borderId="14" xfId="0" applyFont="1" applyFill="1" applyBorder="1" applyAlignment="1" applyProtection="1">
      <alignment horizontal="center" vertical="top" wrapText="1"/>
    </xf>
    <xf numFmtId="176" fontId="76" fillId="0" borderId="14" xfId="1" applyNumberFormat="1" applyFont="1" applyBorder="1" applyAlignment="1" applyProtection="1">
      <alignment horizontal="center" vertical="center" wrapText="1"/>
    </xf>
    <xf numFmtId="176" fontId="76" fillId="0" borderId="17" xfId="1" applyNumberFormat="1" applyFont="1" applyBorder="1" applyAlignment="1" applyProtection="1">
      <alignment horizontal="center" vertical="top" wrapText="1"/>
    </xf>
    <xf numFmtId="0" fontId="77" fillId="3" borderId="0" xfId="5" applyFont="1" applyFill="1" applyAlignment="1">
      <alignment horizontal="center" vertical="top" wrapText="1"/>
    </xf>
    <xf numFmtId="0" fontId="79" fillId="3" borderId="0" xfId="5" applyFont="1" applyFill="1" applyAlignment="1">
      <alignment horizontal="center" vertical="top" wrapText="1"/>
    </xf>
    <xf numFmtId="0" fontId="30" fillId="0" borderId="16" xfId="0" applyFont="1" applyBorder="1" applyAlignment="1" applyProtection="1">
      <alignment horizontal="center" vertical="center" wrapText="1"/>
    </xf>
    <xf numFmtId="0" fontId="28" fillId="0" borderId="35" xfId="0" applyFont="1" applyBorder="1" applyAlignment="1" applyProtection="1">
      <alignment horizontal="center" vertical="center"/>
      <protection locked="0"/>
    </xf>
    <xf numFmtId="3" fontId="28" fillId="0" borderId="4" xfId="0" applyNumberFormat="1" applyFont="1" applyBorder="1" applyAlignment="1" applyProtection="1">
      <alignment horizontal="center" vertical="center"/>
      <protection locked="0"/>
    </xf>
    <xf numFmtId="3" fontId="28" fillId="0" borderId="2" xfId="0" applyNumberFormat="1" applyFont="1" applyBorder="1" applyAlignment="1" applyProtection="1">
      <alignment horizontal="center" vertical="center"/>
      <protection locked="0"/>
    </xf>
    <xf numFmtId="0" fontId="28" fillId="0" borderId="2" xfId="0" applyFont="1" applyBorder="1" applyAlignment="1" applyProtection="1">
      <alignment horizontal="center" vertical="center"/>
      <protection locked="0"/>
    </xf>
    <xf numFmtId="3" fontId="28" fillId="0" borderId="21" xfId="0" applyNumberFormat="1" applyFont="1" applyBorder="1" applyAlignment="1" applyProtection="1">
      <alignment horizontal="center" vertical="center"/>
      <protection locked="0"/>
    </xf>
    <xf numFmtId="3" fontId="30" fillId="0" borderId="41" xfId="0" applyNumberFormat="1" applyFont="1" applyFill="1" applyBorder="1" applyAlignment="1" applyProtection="1">
      <alignment horizontal="center" vertical="center"/>
    </xf>
    <xf numFmtId="3" fontId="27" fillId="0" borderId="36" xfId="0" applyNumberFormat="1" applyFont="1" applyBorder="1" applyAlignment="1" applyProtection="1">
      <alignment horizontal="center" vertical="center"/>
      <protection locked="0"/>
    </xf>
    <xf numFmtId="3" fontId="28" fillId="0" borderId="35" xfId="0" applyNumberFormat="1" applyFont="1" applyBorder="1" applyAlignment="1" applyProtection="1">
      <alignment horizontal="center" vertical="center"/>
      <protection locked="0"/>
    </xf>
    <xf numFmtId="0" fontId="28" fillId="0" borderId="2" xfId="6" applyFont="1" applyFill="1" applyBorder="1" applyProtection="1"/>
    <xf numFmtId="174" fontId="26" fillId="0" borderId="17" xfId="0" quotePrefix="1" applyNumberFormat="1" applyFont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/>
    </xf>
    <xf numFmtId="1" fontId="20" fillId="0" borderId="2" xfId="0" applyNumberFormat="1" applyFont="1" applyFill="1" applyBorder="1" applyAlignment="1" applyProtection="1">
      <alignment horizontal="right" vertical="center" wrapText="1"/>
      <protection locked="0"/>
    </xf>
    <xf numFmtId="1" fontId="20" fillId="0" borderId="6" xfId="0" applyNumberFormat="1" applyFont="1" applyFill="1" applyBorder="1" applyAlignment="1" applyProtection="1">
      <alignment horizontal="right" vertical="center" wrapText="1"/>
      <protection locked="0"/>
    </xf>
    <xf numFmtId="174" fontId="28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29" fillId="0" borderId="0" xfId="0" applyNumberFormat="1" applyFont="1" applyFill="1" applyBorder="1" applyAlignment="1" applyProtection="1">
      <alignment vertical="center"/>
    </xf>
    <xf numFmtId="3" fontId="28" fillId="0" borderId="0" xfId="0" applyNumberFormat="1" applyFont="1" applyFill="1" applyBorder="1" applyAlignment="1" applyProtection="1">
      <alignment vertical="center"/>
    </xf>
    <xf numFmtId="0" fontId="27" fillId="0" borderId="1" xfId="6" applyFont="1" applyFill="1" applyBorder="1" applyProtection="1"/>
    <xf numFmtId="0" fontId="27" fillId="0" borderId="2" xfId="6" applyFont="1" applyFill="1" applyBorder="1" applyProtection="1"/>
    <xf numFmtId="0" fontId="0" fillId="0" borderId="0" xfId="0" applyAlignment="1">
      <alignment wrapText="1"/>
    </xf>
    <xf numFmtId="174" fontId="52" fillId="0" borderId="2" xfId="6" applyNumberFormat="1" applyFont="1" applyFill="1" applyBorder="1" applyAlignment="1" applyProtection="1">
      <alignment horizontal="right" vertical="center" wrapText="1" indent="1"/>
      <protection locked="0"/>
    </xf>
    <xf numFmtId="174" fontId="52" fillId="0" borderId="25" xfId="6" applyNumberFormat="1" applyFont="1" applyFill="1" applyBorder="1" applyAlignment="1" applyProtection="1">
      <alignment horizontal="right" vertical="center" wrapText="1" indent="1"/>
      <protection locked="0"/>
    </xf>
    <xf numFmtId="174" fontId="52" fillId="0" borderId="4" xfId="6" applyNumberFormat="1" applyFont="1" applyFill="1" applyBorder="1" applyAlignment="1" applyProtection="1">
      <alignment horizontal="right" vertical="center" wrapText="1" indent="1"/>
      <protection locked="0"/>
    </xf>
    <xf numFmtId="174" fontId="18" fillId="0" borderId="51" xfId="6" applyNumberFormat="1" applyFont="1" applyFill="1" applyBorder="1" applyAlignment="1" applyProtection="1">
      <alignment horizontal="right" vertical="center" wrapText="1" indent="1"/>
    </xf>
    <xf numFmtId="174" fontId="18" fillId="0" borderId="36" xfId="6" applyNumberFormat="1" applyFont="1" applyFill="1" applyBorder="1" applyAlignment="1" applyProtection="1">
      <alignment horizontal="right" vertical="center" wrapText="1" indent="1"/>
    </xf>
    <xf numFmtId="3" fontId="79" fillId="0" borderId="4" xfId="5" applyNumberFormat="1" applyFont="1" applyBorder="1" applyAlignment="1">
      <alignment horizontal="right" vertical="top" wrapText="1"/>
    </xf>
    <xf numFmtId="3" fontId="79" fillId="0" borderId="2" xfId="5" applyNumberFormat="1" applyFont="1" applyBorder="1" applyAlignment="1">
      <alignment horizontal="right" vertical="top" wrapText="1"/>
    </xf>
    <xf numFmtId="174" fontId="20" fillId="0" borderId="2" xfId="6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2" xfId="6" applyFont="1" applyFill="1" applyBorder="1" applyProtection="1"/>
    <xf numFmtId="174" fontId="20" fillId="0" borderId="25" xfId="6" applyNumberFormat="1" applyFont="1" applyFill="1" applyBorder="1" applyAlignment="1" applyProtection="1">
      <alignment horizontal="right" vertical="center" wrapText="1" indent="1"/>
      <protection locked="0"/>
    </xf>
    <xf numFmtId="3" fontId="79" fillId="0" borderId="25" xfId="5" applyNumberFormat="1" applyFont="1" applyBorder="1" applyAlignment="1">
      <alignment horizontal="right" vertical="top" wrapText="1"/>
    </xf>
    <xf numFmtId="174" fontId="20" fillId="0" borderId="4" xfId="6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4" xfId="6" applyFont="1" applyFill="1" applyBorder="1" applyProtection="1"/>
    <xf numFmtId="0" fontId="20" fillId="0" borderId="25" xfId="6" applyFont="1" applyFill="1" applyBorder="1" applyProtection="1"/>
    <xf numFmtId="174" fontId="18" fillId="0" borderId="50" xfId="6" applyNumberFormat="1" applyFont="1" applyFill="1" applyBorder="1" applyAlignment="1" applyProtection="1">
      <alignment horizontal="right" vertical="center" wrapText="1" indent="1"/>
    </xf>
    <xf numFmtId="174" fontId="18" fillId="0" borderId="61" xfId="6" applyNumberFormat="1" applyFont="1" applyFill="1" applyBorder="1" applyAlignment="1" applyProtection="1">
      <alignment horizontal="right" vertical="center" wrapText="1" indent="1"/>
    </xf>
    <xf numFmtId="174" fontId="20" fillId="0" borderId="62" xfId="6" applyNumberFormat="1" applyFont="1" applyFill="1" applyBorder="1" applyAlignment="1" applyProtection="1">
      <alignment horizontal="right" vertical="center" wrapText="1" indent="1"/>
      <protection locked="0"/>
    </xf>
    <xf numFmtId="3" fontId="79" fillId="0" borderId="62" xfId="5" applyNumberFormat="1" applyFont="1" applyBorder="1" applyAlignment="1">
      <alignment horizontal="right" vertical="top" wrapText="1"/>
    </xf>
    <xf numFmtId="174" fontId="20" fillId="0" borderId="63" xfId="6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63" xfId="6" applyFont="1" applyFill="1" applyBorder="1" applyProtection="1"/>
    <xf numFmtId="174" fontId="27" fillId="0" borderId="20" xfId="6" applyNumberFormat="1" applyFont="1" applyFill="1" applyBorder="1" applyAlignment="1" applyProtection="1">
      <alignment horizontal="right" vertical="center" wrapText="1" indent="1"/>
    </xf>
    <xf numFmtId="174" fontId="27" fillId="0" borderId="54" xfId="6" applyNumberFormat="1" applyFont="1" applyFill="1" applyBorder="1" applyAlignment="1" applyProtection="1">
      <alignment horizontal="right" vertical="center" wrapText="1" indent="1"/>
    </xf>
    <xf numFmtId="174" fontId="20" fillId="0" borderId="52" xfId="6" applyNumberFormat="1" applyFont="1" applyFill="1" applyBorder="1" applyAlignment="1" applyProtection="1">
      <alignment horizontal="right" vertical="center" wrapText="1" indent="1"/>
    </xf>
    <xf numFmtId="174" fontId="20" fillId="0" borderId="4" xfId="6" applyNumberFormat="1" applyFont="1" applyFill="1" applyBorder="1" applyAlignment="1" applyProtection="1">
      <alignment horizontal="right" vertical="center" wrapText="1" indent="1"/>
    </xf>
    <xf numFmtId="174" fontId="20" fillId="0" borderId="35" xfId="6" applyNumberFormat="1" applyFont="1" applyFill="1" applyBorder="1" applyAlignment="1" applyProtection="1">
      <alignment horizontal="right" vertical="center" wrapText="1" indent="1"/>
      <protection locked="0"/>
    </xf>
    <xf numFmtId="174" fontId="20" fillId="0" borderId="53" xfId="6" applyNumberFormat="1" applyFont="1" applyFill="1" applyBorder="1" applyAlignment="1" applyProtection="1">
      <alignment horizontal="right" vertical="center" wrapText="1" indent="1"/>
      <protection locked="0"/>
    </xf>
    <xf numFmtId="174" fontId="20" fillId="0" borderId="52" xfId="6" applyNumberFormat="1" applyFont="1" applyFill="1" applyBorder="1" applyAlignment="1" applyProtection="1">
      <alignment horizontal="right" vertical="center" wrapText="1" indent="1"/>
      <protection locked="0"/>
    </xf>
    <xf numFmtId="174" fontId="28" fillId="0" borderId="35" xfId="6" applyNumberFormat="1" applyFont="1" applyFill="1" applyBorder="1" applyAlignment="1" applyProtection="1">
      <alignment horizontal="right" vertical="center" wrapText="1" indent="1"/>
      <protection locked="0"/>
    </xf>
    <xf numFmtId="174" fontId="28" fillId="0" borderId="53" xfId="6" applyNumberFormat="1" applyFont="1" applyFill="1" applyBorder="1" applyAlignment="1" applyProtection="1">
      <alignment horizontal="right" vertical="center" wrapText="1" indent="1"/>
      <protection locked="0"/>
    </xf>
    <xf numFmtId="174" fontId="28" fillId="0" borderId="52" xfId="6" applyNumberFormat="1" applyFont="1" applyFill="1" applyBorder="1" applyAlignment="1" applyProtection="1">
      <alignment horizontal="right" vertical="center" wrapText="1" indent="1"/>
      <protection locked="0"/>
    </xf>
    <xf numFmtId="174" fontId="27" fillId="0" borderId="51" xfId="6" applyNumberFormat="1" applyFont="1" applyFill="1" applyBorder="1" applyAlignment="1" applyProtection="1">
      <alignment horizontal="right" vertical="center" wrapText="1" indent="1"/>
    </xf>
    <xf numFmtId="174" fontId="18" fillId="0" borderId="51" xfId="6" applyNumberFormat="1" applyFont="1" applyFill="1" applyBorder="1" applyAlignment="1" applyProtection="1">
      <alignment horizontal="right" vertical="center" wrapText="1" indent="1"/>
      <protection locked="0"/>
    </xf>
    <xf numFmtId="174" fontId="28" fillId="0" borderId="2" xfId="6" applyNumberFormat="1" applyFont="1" applyFill="1" applyBorder="1" applyAlignment="1" applyProtection="1">
      <alignment horizontal="right" vertical="center" wrapText="1" indent="1"/>
      <protection locked="0"/>
    </xf>
    <xf numFmtId="174" fontId="28" fillId="0" borderId="25" xfId="6" applyNumberFormat="1" applyFont="1" applyFill="1" applyBorder="1" applyAlignment="1" applyProtection="1">
      <alignment horizontal="right" vertical="center" wrapText="1" indent="1"/>
      <protection locked="0"/>
    </xf>
    <xf numFmtId="174" fontId="28" fillId="0" borderId="4" xfId="6" applyNumberFormat="1" applyFont="1" applyFill="1" applyBorder="1" applyAlignment="1" applyProtection="1">
      <alignment horizontal="right" vertical="center" wrapText="1" indent="1"/>
      <protection locked="0"/>
    </xf>
    <xf numFmtId="174" fontId="18" fillId="0" borderId="4" xfId="6" applyNumberFormat="1" applyFont="1" applyFill="1" applyBorder="1" applyAlignment="1" applyProtection="1">
      <alignment horizontal="right" vertical="center" wrapText="1" indent="1"/>
    </xf>
    <xf numFmtId="0" fontId="28" fillId="0" borderId="4" xfId="6" applyFont="1" applyFill="1" applyBorder="1" applyProtection="1"/>
    <xf numFmtId="3" fontId="28" fillId="0" borderId="55" xfId="0" applyNumberFormat="1" applyFont="1" applyFill="1" applyBorder="1" applyAlignment="1" applyProtection="1">
      <alignment vertical="center"/>
      <protection locked="0"/>
    </xf>
    <xf numFmtId="3" fontId="32" fillId="0" borderId="35" xfId="0" applyNumberFormat="1" applyFont="1" applyFill="1" applyBorder="1" applyAlignment="1" applyProtection="1">
      <alignment vertical="center"/>
      <protection locked="0"/>
    </xf>
    <xf numFmtId="3" fontId="28" fillId="0" borderId="35" xfId="0" applyNumberFormat="1" applyFont="1" applyFill="1" applyBorder="1" applyAlignment="1" applyProtection="1">
      <alignment vertical="center"/>
      <protection locked="0"/>
    </xf>
    <xf numFmtId="3" fontId="28" fillId="0" borderId="53" xfId="0" applyNumberFormat="1" applyFont="1" applyFill="1" applyBorder="1" applyAlignment="1" applyProtection="1">
      <alignment vertical="center"/>
      <protection locked="0"/>
    </xf>
    <xf numFmtId="3" fontId="28" fillId="0" borderId="51" xfId="0" applyNumberFormat="1" applyFont="1" applyFill="1" applyBorder="1" applyAlignment="1" applyProtection="1">
      <alignment vertical="center"/>
    </xf>
    <xf numFmtId="0" fontId="27" fillId="0" borderId="50" xfId="0" applyFont="1" applyFill="1" applyBorder="1" applyAlignment="1" applyProtection="1">
      <alignment horizontal="center" vertical="center"/>
    </xf>
    <xf numFmtId="0" fontId="18" fillId="0" borderId="47" xfId="0" applyFont="1" applyFill="1" applyBorder="1" applyAlignment="1" applyProtection="1">
      <alignment horizontal="center" vertical="center" wrapText="1"/>
    </xf>
    <xf numFmtId="0" fontId="18" fillId="0" borderId="48" xfId="0" applyFont="1" applyFill="1" applyBorder="1" applyAlignment="1" applyProtection="1">
      <alignment horizontal="center" vertical="center" wrapText="1"/>
    </xf>
    <xf numFmtId="0" fontId="46" fillId="0" borderId="0" xfId="6" applyFont="1" applyFill="1" applyAlignment="1" applyProtection="1">
      <alignment horizontal="center"/>
    </xf>
    <xf numFmtId="174" fontId="49" fillId="0" borderId="34" xfId="6" applyNumberFormat="1" applyFont="1" applyFill="1" applyBorder="1" applyAlignment="1" applyProtection="1">
      <alignment horizontal="left" vertical="center"/>
    </xf>
    <xf numFmtId="0" fontId="22" fillId="0" borderId="0" xfId="6" applyFont="1" applyFill="1" applyAlignment="1">
      <alignment horizontal="center"/>
    </xf>
    <xf numFmtId="0" fontId="47" fillId="0" borderId="0" xfId="0" applyFont="1" applyAlignment="1">
      <alignment horizontal="center"/>
    </xf>
    <xf numFmtId="0" fontId="12" fillId="0" borderId="0" xfId="6" applyFont="1" applyFill="1" applyAlignment="1">
      <alignment horizontal="right"/>
    </xf>
    <xf numFmtId="0" fontId="45" fillId="0" borderId="0" xfId="0" applyFont="1" applyAlignment="1">
      <alignment horizontal="right"/>
    </xf>
    <xf numFmtId="174" fontId="48" fillId="0" borderId="0" xfId="6" applyNumberFormat="1" applyFont="1" applyFill="1" applyBorder="1" applyAlignment="1" applyProtection="1">
      <alignment horizontal="center" vertical="center"/>
    </xf>
    <xf numFmtId="174" fontId="49" fillId="0" borderId="34" xfId="6" applyNumberFormat="1" applyFont="1" applyFill="1" applyBorder="1" applyAlignment="1" applyProtection="1">
      <alignment horizontal="left"/>
    </xf>
    <xf numFmtId="0" fontId="22" fillId="0" borderId="0" xfId="6" applyFont="1" applyFill="1" applyAlignment="1" applyProtection="1">
      <alignment horizontal="center"/>
    </xf>
    <xf numFmtId="174" fontId="33" fillId="0" borderId="34" xfId="6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right"/>
    </xf>
    <xf numFmtId="0" fontId="30" fillId="0" borderId="0" xfId="0" applyFont="1" applyAlignment="1">
      <alignment horizontal="center"/>
    </xf>
    <xf numFmtId="174" fontId="7" fillId="0" borderId="0" xfId="6" applyNumberFormat="1" applyFont="1" applyFill="1" applyBorder="1" applyAlignment="1" applyProtection="1">
      <alignment horizontal="center" vertical="center"/>
    </xf>
    <xf numFmtId="174" fontId="33" fillId="0" borderId="34" xfId="6" applyNumberFormat="1" applyFont="1" applyFill="1" applyBorder="1" applyAlignment="1" applyProtection="1">
      <alignment horizontal="left"/>
    </xf>
    <xf numFmtId="174" fontId="16" fillId="0" borderId="0" xfId="0" applyNumberFormat="1" applyFont="1" applyFill="1" applyAlignment="1" applyProtection="1">
      <alignment horizontal="center" textRotation="180" wrapText="1"/>
    </xf>
    <xf numFmtId="174" fontId="29" fillId="0" borderId="61" xfId="0" applyNumberFormat="1" applyFont="1" applyFill="1" applyBorder="1" applyAlignment="1" applyProtection="1">
      <alignment horizontal="center" vertical="center" wrapText="1"/>
    </xf>
    <xf numFmtId="174" fontId="29" fillId="0" borderId="64" xfId="0" applyNumberFormat="1" applyFont="1" applyFill="1" applyBorder="1" applyAlignment="1" applyProtection="1">
      <alignment horizontal="center" vertical="center" wrapText="1"/>
    </xf>
    <xf numFmtId="174" fontId="40" fillId="0" borderId="65" xfId="0" applyNumberFormat="1" applyFont="1" applyFill="1" applyBorder="1" applyAlignment="1" applyProtection="1">
      <alignment horizontal="center" vertical="center" wrapText="1"/>
    </xf>
    <xf numFmtId="174" fontId="29" fillId="0" borderId="66" xfId="0" applyNumberFormat="1" applyFont="1" applyFill="1" applyBorder="1" applyAlignment="1" applyProtection="1">
      <alignment horizontal="center" vertical="center" wrapText="1"/>
    </xf>
    <xf numFmtId="174" fontId="29" fillId="0" borderId="67" xfId="0" applyNumberFormat="1" applyFont="1" applyFill="1" applyBorder="1" applyAlignment="1" applyProtection="1">
      <alignment horizontal="center" vertical="center" wrapText="1"/>
    </xf>
    <xf numFmtId="174" fontId="5" fillId="0" borderId="0" xfId="6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/>
    </xf>
    <xf numFmtId="0" fontId="30" fillId="0" borderId="26" xfId="6" applyFont="1" applyFill="1" applyBorder="1" applyAlignment="1">
      <alignment horizontal="center" vertical="center" wrapText="1"/>
    </xf>
    <xf numFmtId="0" fontId="30" fillId="0" borderId="22" xfId="6" applyFont="1" applyFill="1" applyBorder="1" applyAlignment="1">
      <alignment horizontal="center" vertical="center" wrapText="1"/>
    </xf>
    <xf numFmtId="0" fontId="30" fillId="0" borderId="11" xfId="6" applyFont="1" applyFill="1" applyBorder="1" applyAlignment="1">
      <alignment horizontal="center" vertical="center" wrapText="1"/>
    </xf>
    <xf numFmtId="0" fontId="30" fillId="0" borderId="10" xfId="6" applyFont="1" applyFill="1" applyBorder="1" applyAlignment="1">
      <alignment horizontal="center" vertical="center" wrapText="1"/>
    </xf>
    <xf numFmtId="0" fontId="30" fillId="0" borderId="4" xfId="6" applyFont="1" applyFill="1" applyBorder="1" applyAlignment="1">
      <alignment horizontal="center" vertical="center" wrapText="1"/>
    </xf>
    <xf numFmtId="0" fontId="30" fillId="0" borderId="6" xfId="6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right"/>
    </xf>
    <xf numFmtId="0" fontId="29" fillId="0" borderId="13" xfId="6" applyFont="1" applyFill="1" applyBorder="1" applyAlignment="1" applyProtection="1">
      <alignment horizontal="left"/>
    </xf>
    <xf numFmtId="0" fontId="29" fillId="0" borderId="14" xfId="6" applyFont="1" applyFill="1" applyBorder="1" applyAlignment="1" applyProtection="1">
      <alignment horizontal="left"/>
    </xf>
    <xf numFmtId="0" fontId="20" fillId="0" borderId="65" xfId="6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1" fillId="0" borderId="34" xfId="0" applyFont="1" applyFill="1" applyBorder="1" applyAlignment="1" applyProtection="1">
      <alignment horizontal="right"/>
    </xf>
    <xf numFmtId="0" fontId="0" fillId="0" borderId="34" xfId="0" applyBorder="1" applyAlignment="1">
      <alignment horizontal="right"/>
    </xf>
    <xf numFmtId="174" fontId="22" fillId="0" borderId="0" xfId="0" applyNumberFormat="1" applyFont="1" applyFill="1" applyAlignment="1">
      <alignment horizontal="center" vertical="center" wrapText="1"/>
    </xf>
    <xf numFmtId="0" fontId="31" fillId="0" borderId="0" xfId="0" applyFont="1" applyFill="1" applyBorder="1" applyAlignment="1" applyProtection="1">
      <alignment horizontal="right"/>
    </xf>
    <xf numFmtId="0" fontId="22" fillId="0" borderId="0" xfId="0" applyFont="1" applyFill="1" applyAlignment="1" applyProtection="1">
      <alignment horizontal="left" wrapText="1"/>
    </xf>
    <xf numFmtId="0" fontId="12" fillId="0" borderId="0" xfId="0" applyFont="1" applyAlignment="1">
      <alignment horizontal="left" wrapText="1"/>
    </xf>
    <xf numFmtId="0" fontId="22" fillId="0" borderId="0" xfId="0" applyFont="1" applyFill="1" applyAlignment="1" applyProtection="1">
      <alignment wrapText="1"/>
    </xf>
    <xf numFmtId="0" fontId="2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 applyProtection="1">
      <alignment horizontal="left"/>
    </xf>
    <xf numFmtId="0" fontId="22" fillId="0" borderId="0" xfId="6" applyFont="1" applyFill="1" applyBorder="1" applyAlignment="1" applyProtection="1">
      <alignment horizontal="center"/>
    </xf>
    <xf numFmtId="174" fontId="33" fillId="0" borderId="0" xfId="6" applyNumberFormat="1" applyFont="1" applyFill="1" applyBorder="1" applyAlignment="1" applyProtection="1">
      <alignment horizontal="left" vertical="center"/>
    </xf>
    <xf numFmtId="174" fontId="3" fillId="0" borderId="0" xfId="0" applyNumberFormat="1" applyFont="1" applyFill="1" applyAlignment="1" applyProtection="1">
      <alignment horizontal="right" vertical="center" wrapText="1"/>
    </xf>
    <xf numFmtId="0" fontId="22" fillId="0" borderId="0" xfId="0" applyFont="1" applyFill="1" applyAlignment="1">
      <alignment horizontal="center" wrapText="1"/>
    </xf>
    <xf numFmtId="0" fontId="3" fillId="0" borderId="0" xfId="0" applyFont="1" applyFill="1" applyAlignment="1" applyProtection="1">
      <alignment horizontal="left"/>
      <protection locked="0"/>
    </xf>
    <xf numFmtId="0" fontId="43" fillId="0" borderId="0" xfId="5" applyFont="1" applyAlignment="1">
      <alignment horizontal="left" vertical="top" wrapText="1"/>
    </xf>
    <xf numFmtId="0" fontId="42" fillId="0" borderId="0" xfId="5" applyFont="1" applyAlignment="1">
      <alignment horizontal="left" vertical="top" wrapText="1"/>
    </xf>
    <xf numFmtId="0" fontId="0" fillId="0" borderId="0" xfId="0" applyFill="1" applyAlignment="1" applyProtection="1">
      <alignment vertical="center" wrapText="1"/>
    </xf>
    <xf numFmtId="0" fontId="0" fillId="0" borderId="0" xfId="0" applyAlignment="1">
      <alignment vertical="center" wrapText="1"/>
    </xf>
    <xf numFmtId="0" fontId="8" fillId="0" borderId="32" xfId="0" applyFont="1" applyFill="1" applyBorder="1" applyAlignment="1" applyProtection="1">
      <alignment horizontal="left" vertical="center" wrapText="1" indent="1"/>
    </xf>
    <xf numFmtId="0" fontId="8" fillId="0" borderId="3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0" fontId="0" fillId="0" borderId="0" xfId="0" applyAlignment="1">
      <alignment horizontal="right" vertical="center" wrapText="1"/>
    </xf>
    <xf numFmtId="0" fontId="41" fillId="3" borderId="0" xfId="5" applyFont="1" applyFill="1" applyAlignment="1">
      <alignment horizontal="center" vertical="top" wrapText="1"/>
    </xf>
    <xf numFmtId="0" fontId="59" fillId="0" borderId="0" xfId="5" applyAlignment="1"/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0" xfId="0" applyFill="1" applyAlignment="1" applyProtection="1">
      <alignment horizontal="center" vertical="center" wrapText="1"/>
    </xf>
    <xf numFmtId="0" fontId="37" fillId="0" borderId="0" xfId="0" applyFont="1" applyAlignment="1" applyProtection="1">
      <alignment horizontal="right" vertical="top"/>
      <protection locked="0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horizontal="center" vertical="center" wrapText="1"/>
    </xf>
    <xf numFmtId="0" fontId="29" fillId="0" borderId="17" xfId="0" applyFont="1" applyFill="1" applyBorder="1" applyAlignment="1" applyProtection="1">
      <alignment horizontal="center" vertical="center" wrapText="1"/>
    </xf>
    <xf numFmtId="0" fontId="68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69" fillId="6" borderId="0" xfId="5" applyFont="1" applyFill="1" applyAlignment="1">
      <alignment horizontal="center" vertical="top" wrapText="1"/>
    </xf>
    <xf numFmtId="0" fontId="70" fillId="6" borderId="0" xfId="5" applyFont="1" applyFill="1"/>
    <xf numFmtId="0" fontId="66" fillId="3" borderId="0" xfId="5" applyFont="1" applyFill="1" applyAlignment="1">
      <alignment horizontal="center" vertical="top" wrapText="1"/>
    </xf>
    <xf numFmtId="0" fontId="59" fillId="0" borderId="0" xfId="5"/>
    <xf numFmtId="0" fontId="41" fillId="6" borderId="0" xfId="5" applyFont="1" applyFill="1" applyAlignment="1">
      <alignment horizontal="center" vertical="top" wrapText="1"/>
    </xf>
    <xf numFmtId="0" fontId="59" fillId="6" borderId="0" xfId="5" applyFill="1"/>
    <xf numFmtId="174" fontId="8" fillId="0" borderId="32" xfId="0" applyNumberFormat="1" applyFont="1" applyFill="1" applyBorder="1" applyAlignment="1" applyProtection="1">
      <alignment horizontal="left" vertical="center" wrapText="1" indent="2"/>
    </xf>
    <xf numFmtId="174" fontId="8" fillId="0" borderId="41" xfId="0" applyNumberFormat="1" applyFont="1" applyFill="1" applyBorder="1" applyAlignment="1" applyProtection="1">
      <alignment horizontal="left" vertical="center" wrapText="1" indent="2"/>
    </xf>
    <xf numFmtId="174" fontId="8" fillId="0" borderId="61" xfId="0" applyNumberFormat="1" applyFont="1" applyFill="1" applyBorder="1" applyAlignment="1" applyProtection="1">
      <alignment horizontal="center" vertical="center" wrapText="1"/>
    </xf>
    <xf numFmtId="174" fontId="8" fillId="0" borderId="64" xfId="0" applyNumberFormat="1" applyFont="1" applyFill="1" applyBorder="1" applyAlignment="1" applyProtection="1">
      <alignment horizontal="center" vertical="center" wrapText="1"/>
    </xf>
    <xf numFmtId="174" fontId="8" fillId="0" borderId="61" xfId="0" applyNumberFormat="1" applyFont="1" applyFill="1" applyBorder="1" applyAlignment="1" applyProtection="1">
      <alignment horizontal="center" vertical="center"/>
    </xf>
    <xf numFmtId="174" fontId="8" fillId="0" borderId="64" xfId="0" applyNumberFormat="1" applyFont="1" applyFill="1" applyBorder="1" applyAlignment="1" applyProtection="1">
      <alignment horizontal="center" vertical="center"/>
    </xf>
    <xf numFmtId="174" fontId="8" fillId="0" borderId="47" xfId="0" applyNumberFormat="1" applyFont="1" applyFill="1" applyBorder="1" applyAlignment="1" applyProtection="1">
      <alignment horizontal="center" vertical="center"/>
    </xf>
    <xf numFmtId="174" fontId="8" fillId="0" borderId="44" xfId="0" applyNumberFormat="1" applyFont="1" applyFill="1" applyBorder="1" applyAlignment="1" applyProtection="1">
      <alignment horizontal="center" vertical="center"/>
    </xf>
    <xf numFmtId="174" fontId="8" fillId="0" borderId="68" xfId="0" applyNumberFormat="1" applyFont="1" applyFill="1" applyBorder="1" applyAlignment="1" applyProtection="1">
      <alignment horizontal="center" vertical="center"/>
    </xf>
    <xf numFmtId="0" fontId="22" fillId="0" borderId="0" xfId="0" applyFont="1" applyAlignment="1">
      <alignment horizontal="center" wrapText="1"/>
    </xf>
    <xf numFmtId="0" fontId="33" fillId="0" borderId="0" xfId="0" applyFont="1" applyAlignment="1" applyProtection="1">
      <alignment horizontal="right"/>
    </xf>
    <xf numFmtId="0" fontId="29" fillId="0" borderId="32" xfId="0" applyFont="1" applyBorder="1" applyAlignment="1" applyProtection="1">
      <alignment horizontal="left" vertical="center" indent="2"/>
    </xf>
    <xf numFmtId="0" fontId="29" fillId="0" borderId="31" xfId="0" applyFont="1" applyBorder="1" applyAlignment="1" applyProtection="1">
      <alignment horizontal="left" vertical="center" indent="2"/>
    </xf>
    <xf numFmtId="0" fontId="71" fillId="0" borderId="0" xfId="0" applyFont="1" applyAlignment="1">
      <alignment horizontal="center" wrapText="1"/>
    </xf>
    <xf numFmtId="174" fontId="10" fillId="0" borderId="0" xfId="0" applyNumberFormat="1" applyFont="1" applyFill="1" applyAlignment="1">
      <alignment horizontal="center" textRotation="180" wrapText="1"/>
    </xf>
    <xf numFmtId="174" fontId="0" fillId="0" borderId="0" xfId="0" applyNumberFormat="1" applyFill="1" applyAlignment="1">
      <alignment horizontal="center" vertical="center" wrapText="1"/>
    </xf>
    <xf numFmtId="174" fontId="10" fillId="0" borderId="34" xfId="0" applyNumberFormat="1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174" fontId="8" fillId="0" borderId="61" xfId="0" applyNumberFormat="1" applyFont="1" applyFill="1" applyBorder="1" applyAlignment="1">
      <alignment horizontal="center" vertical="center" wrapText="1"/>
    </xf>
    <xf numFmtId="174" fontId="8" fillId="0" borderId="64" xfId="0" applyNumberFormat="1" applyFont="1" applyFill="1" applyBorder="1" applyAlignment="1">
      <alignment horizontal="center" vertical="center" wrapText="1"/>
    </xf>
    <xf numFmtId="174" fontId="8" fillId="0" borderId="61" xfId="0" applyNumberFormat="1" applyFont="1" applyFill="1" applyBorder="1" applyAlignment="1">
      <alignment horizontal="center" vertical="center"/>
    </xf>
    <xf numFmtId="174" fontId="8" fillId="0" borderId="64" xfId="0" applyNumberFormat="1" applyFont="1" applyFill="1" applyBorder="1" applyAlignment="1">
      <alignment horizontal="center" vertical="center"/>
    </xf>
    <xf numFmtId="174" fontId="8" fillId="0" borderId="69" xfId="0" applyNumberFormat="1" applyFont="1" applyFill="1" applyBorder="1" applyAlignment="1">
      <alignment horizontal="center" vertical="center" wrapText="1"/>
    </xf>
    <xf numFmtId="174" fontId="8" fillId="0" borderId="70" xfId="0" applyNumberFormat="1" applyFont="1" applyFill="1" applyBorder="1" applyAlignment="1">
      <alignment horizontal="center" vertical="center" wrapText="1"/>
    </xf>
    <xf numFmtId="174" fontId="8" fillId="0" borderId="55" xfId="0" applyNumberFormat="1" applyFont="1" applyFill="1" applyBorder="1" applyAlignment="1">
      <alignment horizontal="center" vertical="center" wrapText="1"/>
    </xf>
    <xf numFmtId="174" fontId="8" fillId="0" borderId="71" xfId="0" applyNumberFormat="1" applyFont="1" applyFill="1" applyBorder="1" applyAlignment="1">
      <alignment horizontal="center" vertical="center" wrapText="1"/>
    </xf>
    <xf numFmtId="174" fontId="8" fillId="0" borderId="72" xfId="0" applyNumberFormat="1" applyFont="1" applyFill="1" applyBorder="1" applyAlignment="1">
      <alignment horizontal="center" vertical="center" wrapText="1"/>
    </xf>
    <xf numFmtId="174" fontId="8" fillId="0" borderId="49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31" fillId="0" borderId="34" xfId="0" applyFont="1" applyFill="1" applyBorder="1" applyAlignment="1">
      <alignment horizontal="right"/>
    </xf>
    <xf numFmtId="0" fontId="8" fillId="0" borderId="69" xfId="0" applyFont="1" applyFill="1" applyBorder="1" applyAlignment="1">
      <alignment horizontal="center" vertical="center" wrapText="1"/>
    </xf>
    <xf numFmtId="0" fontId="8" fillId="0" borderId="70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6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29" fillId="0" borderId="51" xfId="0" applyFont="1" applyFill="1" applyBorder="1" applyAlignment="1">
      <alignment horizontal="center"/>
    </xf>
    <xf numFmtId="0" fontId="29" fillId="0" borderId="33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69" xfId="0" applyFont="1" applyFill="1" applyBorder="1" applyAlignment="1">
      <alignment horizontal="left" vertical="center" wrapText="1"/>
    </xf>
    <xf numFmtId="0" fontId="8" fillId="0" borderId="65" xfId="0" applyFont="1" applyFill="1" applyBorder="1" applyAlignment="1">
      <alignment horizontal="left" vertical="center" wrapText="1"/>
    </xf>
    <xf numFmtId="0" fontId="8" fillId="0" borderId="72" xfId="0" applyFont="1" applyFill="1" applyBorder="1" applyAlignment="1">
      <alignment horizontal="left" vertical="center" wrapText="1"/>
    </xf>
    <xf numFmtId="0" fontId="27" fillId="0" borderId="32" xfId="0" applyFont="1" applyFill="1" applyBorder="1" applyAlignment="1" applyProtection="1">
      <alignment horizontal="left" vertical="center"/>
    </xf>
    <xf numFmtId="0" fontId="27" fillId="0" borderId="31" xfId="0" applyFont="1" applyFill="1" applyBorder="1" applyAlignment="1" applyProtection="1">
      <alignment horizontal="left" vertical="center"/>
    </xf>
    <xf numFmtId="0" fontId="8" fillId="0" borderId="69" xfId="0" applyFont="1" applyFill="1" applyBorder="1" applyAlignment="1" applyProtection="1">
      <alignment horizontal="left" vertical="center" wrapText="1"/>
    </xf>
    <xf numFmtId="0" fontId="8" fillId="0" borderId="65" xfId="0" applyFont="1" applyFill="1" applyBorder="1" applyAlignment="1" applyProtection="1">
      <alignment horizontal="left" vertical="center" wrapText="1"/>
    </xf>
    <xf numFmtId="0" fontId="8" fillId="0" borderId="72" xfId="0" applyFont="1" applyFill="1" applyBorder="1" applyAlignment="1" applyProtection="1">
      <alignment horizontal="left" vertical="center" wrapText="1"/>
    </xf>
    <xf numFmtId="0" fontId="30" fillId="0" borderId="32" xfId="0" applyFont="1" applyFill="1" applyBorder="1" applyAlignment="1" applyProtection="1">
      <alignment horizontal="left" vertical="center"/>
    </xf>
    <xf numFmtId="0" fontId="30" fillId="0" borderId="31" xfId="0" applyFont="1" applyFill="1" applyBorder="1" applyAlignment="1" applyProtection="1">
      <alignment horizontal="left" vertical="center"/>
    </xf>
    <xf numFmtId="0" fontId="16" fillId="0" borderId="0" xfId="0" applyFont="1" applyAlignment="1" applyProtection="1">
      <alignment horizontal="center" textRotation="180"/>
    </xf>
    <xf numFmtId="0" fontId="73" fillId="0" borderId="0" xfId="0" applyFont="1" applyAlignment="1" applyProtection="1">
      <alignment horizontal="center" vertical="center" wrapText="1"/>
      <protection locked="0"/>
    </xf>
    <xf numFmtId="0" fontId="74" fillId="0" borderId="13" xfId="0" applyFont="1" applyBorder="1" applyAlignment="1" applyProtection="1">
      <alignment wrapText="1"/>
    </xf>
    <xf numFmtId="0" fontId="74" fillId="0" borderId="14" xfId="0" applyFont="1" applyBorder="1" applyAlignment="1" applyProtection="1">
      <alignment wrapText="1"/>
    </xf>
    <xf numFmtId="0" fontId="77" fillId="3" borderId="0" xfId="5" applyFont="1" applyFill="1" applyAlignment="1">
      <alignment horizontal="center" vertical="top" wrapText="1"/>
    </xf>
    <xf numFmtId="0" fontId="78" fillId="0" borderId="0" xfId="5" applyFont="1"/>
    <xf numFmtId="0" fontId="79" fillId="3" borderId="0" xfId="5" applyFont="1" applyFill="1" applyAlignment="1">
      <alignment horizontal="center" vertical="top" wrapText="1"/>
    </xf>
    <xf numFmtId="0" fontId="80" fillId="0" borderId="0" xfId="5" applyFont="1"/>
  </cellXfs>
  <cellStyles count="8">
    <cellStyle name="Ezres" xfId="1" builtinId="3"/>
    <cellStyle name="Hiperhivatkozás" xfId="2"/>
    <cellStyle name="Már látott hiperhivatkozás" xfId="3"/>
    <cellStyle name="Normál" xfId="0" builtinId="0"/>
    <cellStyle name="Normál 2" xfId="4"/>
    <cellStyle name="Normál 3" xfId="5"/>
    <cellStyle name="Normál_KVRENMUNKA" xfId="6"/>
    <cellStyle name="Százalék" xfId="7" builtinId="5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295275</xdr:colOff>
      <xdr:row>137</xdr:row>
      <xdr:rowOff>76200</xdr:rowOff>
    </xdr:to>
    <xdr:pic>
      <xdr:nvPicPr>
        <xdr:cNvPr id="46104" name="Ké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763875" cy="2225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Zarszamadas_Urlap_226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1.sz.2.2.sz."/>
      <sheetName val="3.sz.mell."/>
      <sheetName val="4.sz.mell."/>
      <sheetName val="5. sz. mell. "/>
      <sheetName val="6.1. sz. mell"/>
      <sheetName val="6.2. sz. mell"/>
      <sheetName val="6.3. sz. mell"/>
      <sheetName val="6.4. sz. mell"/>
      <sheetName val="7.1. sz. mell"/>
      <sheetName val="7.2. sz. mell"/>
      <sheetName val="7.3. sz. mell"/>
      <sheetName val="7.4. sz. mell"/>
      <sheetName val="8.1. sz. mell."/>
      <sheetName val="8.1.1. sz. mell."/>
      <sheetName val="8.1.2. sz. mell."/>
      <sheetName val="8.1.3. sz. mell."/>
      <sheetName val="8.2. sz. mell."/>
      <sheetName val="8.2.1. sz. mell."/>
      <sheetName val="8.2.2. sz. mell."/>
      <sheetName val="8.2.3. sz. mell."/>
      <sheetName val="8.3. sz. mell."/>
      <sheetName val="8.3.1. sz. mell."/>
      <sheetName val="8.3.2. sz. mell. "/>
      <sheetName val="8.3.3. sz. mell."/>
      <sheetName val="9. sz. mell"/>
      <sheetName val="1.tájékoztató"/>
      <sheetName val="2. tájékoztató tábla"/>
      <sheetName val="3. tájékoztató tábla"/>
      <sheetName val="4. tájékoztató tábla"/>
      <sheetName val="5. tájékoztató tábla"/>
      <sheetName val="6. tájékoztató tábla"/>
      <sheetName val="7.1. tájékoztató tábla"/>
      <sheetName val="7.2. tájékoztató tábla"/>
      <sheetName val="7.3. tájékoztató tábla"/>
      <sheetName val="7.4. tájékoztató tábla"/>
      <sheetName val="8. tájékoztató tábla"/>
      <sheetName val="9. tájékoztató tábla"/>
      <sheetName val="Munka1"/>
    </sheetNames>
    <sheetDataSet>
      <sheetData sheetId="0" refreshError="1">
        <row r="4">
          <cell r="A4" t="str">
            <v>2014. évi eredeti előirányzat BEVÉTELEK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workbookViewId="0">
      <selection sqref="A1:D1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x14ac:dyDescent="0.2">
      <c r="A2" t="s">
        <v>108</v>
      </c>
    </row>
    <row r="4" spans="1:2" x14ac:dyDescent="0.2">
      <c r="A4" s="76"/>
      <c r="B4" s="76"/>
    </row>
    <row r="5" spans="1:2" s="86" customFormat="1" ht="15.75" x14ac:dyDescent="0.25">
      <c r="A5" s="58" t="s">
        <v>190</v>
      </c>
      <c r="B5" s="85"/>
    </row>
    <row r="6" spans="1:2" x14ac:dyDescent="0.2">
      <c r="A6" s="76"/>
      <c r="B6" s="76"/>
    </row>
    <row r="7" spans="1:2" x14ac:dyDescent="0.2">
      <c r="A7" s="76" t="s">
        <v>147</v>
      </c>
      <c r="B7" s="76" t="s">
        <v>193</v>
      </c>
    </row>
    <row r="8" spans="1:2" x14ac:dyDescent="0.2">
      <c r="A8" s="76" t="s">
        <v>109</v>
      </c>
      <c r="B8" s="76" t="s">
        <v>194</v>
      </c>
    </row>
    <row r="9" spans="1:2" x14ac:dyDescent="0.2">
      <c r="A9" s="76" t="s">
        <v>188</v>
      </c>
      <c r="B9" s="76" t="s">
        <v>195</v>
      </c>
    </row>
    <row r="10" spans="1:2" x14ac:dyDescent="0.2">
      <c r="A10" s="76"/>
      <c r="B10" s="76"/>
    </row>
    <row r="11" spans="1:2" x14ac:dyDescent="0.2">
      <c r="A11" s="76"/>
      <c r="B11" s="76"/>
    </row>
    <row r="12" spans="1:2" s="86" customFormat="1" ht="15.75" x14ac:dyDescent="0.25">
      <c r="A12" s="58" t="s">
        <v>191</v>
      </c>
      <c r="B12" s="85"/>
    </row>
    <row r="13" spans="1:2" x14ac:dyDescent="0.2">
      <c r="A13" s="76"/>
      <c r="B13" s="76"/>
    </row>
    <row r="14" spans="1:2" x14ac:dyDescent="0.2">
      <c r="A14" s="76" t="s">
        <v>119</v>
      </c>
      <c r="B14" s="76" t="s">
        <v>196</v>
      </c>
    </row>
    <row r="15" spans="1:2" x14ac:dyDescent="0.2">
      <c r="A15" s="76" t="s">
        <v>110</v>
      </c>
      <c r="B15" s="76" t="s">
        <v>197</v>
      </c>
    </row>
    <row r="16" spans="1:2" x14ac:dyDescent="0.2">
      <c r="A16" s="76" t="s">
        <v>189</v>
      </c>
      <c r="B16" s="76" t="s">
        <v>198</v>
      </c>
    </row>
  </sheetData>
  <sheetProtection sheet="1"/>
  <phoneticPr fontId="28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120" zoomScaleNormal="120" workbookViewId="0">
      <selection activeCell="A3" sqref="A3:E3"/>
    </sheetView>
  </sheetViews>
  <sheetFormatPr defaultRowHeight="15" x14ac:dyDescent="0.25"/>
  <cols>
    <col min="1" max="1" width="5.6640625" style="87" customWidth="1"/>
    <col min="2" max="2" width="54.6640625" style="87" customWidth="1"/>
    <col min="3" max="3" width="12.33203125" style="87" customWidth="1"/>
    <col min="4" max="16384" width="9.33203125" style="87"/>
  </cols>
  <sheetData>
    <row r="1" spans="1:6" ht="15.75" x14ac:dyDescent="0.25">
      <c r="A1" s="725" t="s">
        <v>952</v>
      </c>
      <c r="B1" s="731"/>
      <c r="C1" s="731"/>
      <c r="D1" s="731"/>
      <c r="E1" s="731"/>
      <c r="F1" s="444"/>
    </row>
    <row r="2" spans="1:6" ht="75.75" customHeight="1" x14ac:dyDescent="0.25">
      <c r="A2" s="741" t="s">
        <v>200</v>
      </c>
      <c r="B2" s="741"/>
      <c r="C2" s="741"/>
      <c r="D2" s="753"/>
      <c r="E2" s="753"/>
    </row>
    <row r="3" spans="1:6" ht="15.95" customHeight="1" thickBot="1" x14ac:dyDescent="0.3">
      <c r="A3" s="754" t="s">
        <v>922</v>
      </c>
      <c r="B3" s="755"/>
      <c r="C3" s="755"/>
      <c r="D3" s="755"/>
      <c r="E3" s="755"/>
    </row>
    <row r="4" spans="1:6" ht="56.25" customHeight="1" thickBot="1" x14ac:dyDescent="0.3">
      <c r="A4" s="108" t="s">
        <v>8</v>
      </c>
      <c r="B4" s="109" t="s">
        <v>148</v>
      </c>
      <c r="C4" s="28" t="s">
        <v>938</v>
      </c>
      <c r="D4" s="28" t="s">
        <v>939</v>
      </c>
      <c r="E4" s="455" t="s">
        <v>940</v>
      </c>
    </row>
    <row r="5" spans="1:6" ht="15.75" thickBot="1" x14ac:dyDescent="0.3">
      <c r="A5" s="111">
        <v>1</v>
      </c>
      <c r="B5" s="112">
        <v>2</v>
      </c>
      <c r="C5" s="113">
        <v>3</v>
      </c>
      <c r="D5" s="255">
        <v>4</v>
      </c>
      <c r="E5" s="255">
        <v>5</v>
      </c>
    </row>
    <row r="6" spans="1:6" x14ac:dyDescent="0.25">
      <c r="A6" s="114" t="s">
        <v>10</v>
      </c>
      <c r="B6" s="230" t="s">
        <v>46</v>
      </c>
      <c r="C6" s="257"/>
      <c r="D6" s="260"/>
      <c r="E6" s="260"/>
    </row>
    <row r="7" spans="1:6" ht="36.75" x14ac:dyDescent="0.25">
      <c r="A7" s="115" t="s">
        <v>11</v>
      </c>
      <c r="B7" s="246" t="s">
        <v>185</v>
      </c>
      <c r="C7" s="258"/>
      <c r="D7" s="261"/>
      <c r="E7" s="261"/>
    </row>
    <row r="8" spans="1:6" x14ac:dyDescent="0.25">
      <c r="A8" s="115" t="s">
        <v>12</v>
      </c>
      <c r="B8" s="247" t="s">
        <v>398</v>
      </c>
      <c r="C8" s="258"/>
      <c r="D8" s="261"/>
      <c r="E8" s="261"/>
    </row>
    <row r="9" spans="1:6" ht="24.75" x14ac:dyDescent="0.25">
      <c r="A9" s="115" t="s">
        <v>13</v>
      </c>
      <c r="B9" s="247" t="s">
        <v>187</v>
      </c>
      <c r="C9" s="258"/>
      <c r="D9" s="261"/>
      <c r="E9" s="261"/>
    </row>
    <row r="10" spans="1:6" x14ac:dyDescent="0.25">
      <c r="A10" s="116" t="s">
        <v>14</v>
      </c>
      <c r="B10" s="247" t="s">
        <v>186</v>
      </c>
      <c r="C10" s="259"/>
      <c r="D10" s="261"/>
      <c r="E10" s="261"/>
    </row>
    <row r="11" spans="1:6" ht="15.75" thickBot="1" x14ac:dyDescent="0.3">
      <c r="A11" s="115" t="s">
        <v>15</v>
      </c>
      <c r="B11" s="248" t="s">
        <v>149</v>
      </c>
      <c r="C11" s="258"/>
      <c r="D11" s="262"/>
      <c r="E11" s="262"/>
    </row>
    <row r="12" spans="1:6" ht="15.75" thickBot="1" x14ac:dyDescent="0.3">
      <c r="A12" s="750" t="s">
        <v>152</v>
      </c>
      <c r="B12" s="751"/>
      <c r="C12" s="117">
        <f>SUM(C6:C11)</f>
        <v>0</v>
      </c>
      <c r="D12" s="256"/>
      <c r="E12" s="256"/>
    </row>
    <row r="13" spans="1:6" ht="23.25" customHeight="1" x14ac:dyDescent="0.25">
      <c r="A13" s="752" t="s">
        <v>161</v>
      </c>
      <c r="B13" s="752"/>
      <c r="C13" s="752"/>
    </row>
  </sheetData>
  <mergeCells count="5">
    <mergeCell ref="A12:B12"/>
    <mergeCell ref="A13:C13"/>
    <mergeCell ref="A2:E2"/>
    <mergeCell ref="A3:E3"/>
    <mergeCell ref="A1:E1"/>
  </mergeCells>
  <phoneticPr fontId="28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="120" zoomScaleNormal="120" workbookViewId="0">
      <selection activeCell="C3" sqref="C3"/>
    </sheetView>
  </sheetViews>
  <sheetFormatPr defaultRowHeight="15" x14ac:dyDescent="0.25"/>
  <cols>
    <col min="1" max="1" width="5.6640625" style="87" customWidth="1"/>
    <col min="2" max="2" width="66.83203125" style="87" customWidth="1"/>
    <col min="3" max="3" width="27" style="87" customWidth="1"/>
    <col min="4" max="16384" width="9.33203125" style="87"/>
  </cols>
  <sheetData>
    <row r="1" spans="1:5" ht="15.75" x14ac:dyDescent="0.25">
      <c r="A1" s="725" t="s">
        <v>953</v>
      </c>
      <c r="B1" s="731"/>
      <c r="C1" s="731"/>
      <c r="D1" s="444"/>
      <c r="E1" s="444"/>
    </row>
    <row r="2" spans="1:5" ht="33" customHeight="1" x14ac:dyDescent="0.25">
      <c r="A2" s="741" t="s">
        <v>950</v>
      </c>
      <c r="B2" s="741"/>
      <c r="C2" s="741"/>
    </row>
    <row r="3" spans="1:5" ht="15.95" customHeight="1" thickBot="1" x14ac:dyDescent="0.3">
      <c r="A3" s="88"/>
      <c r="B3" s="88"/>
      <c r="C3" s="102" t="s">
        <v>922</v>
      </c>
      <c r="D3" s="95"/>
    </row>
    <row r="4" spans="1:5" ht="26.25" customHeight="1" thickBot="1" x14ac:dyDescent="0.3">
      <c r="A4" s="108" t="s">
        <v>8</v>
      </c>
      <c r="B4" s="109" t="s">
        <v>153</v>
      </c>
      <c r="C4" s="110" t="s">
        <v>160</v>
      </c>
    </row>
    <row r="5" spans="1:5" ht="15.75" thickBot="1" x14ac:dyDescent="0.3">
      <c r="A5" s="111">
        <v>1</v>
      </c>
      <c r="B5" s="112">
        <v>2</v>
      </c>
      <c r="C5" s="113">
        <v>3</v>
      </c>
    </row>
    <row r="6" spans="1:5" x14ac:dyDescent="0.25">
      <c r="A6" s="114" t="s">
        <v>10</v>
      </c>
      <c r="B6" s="122"/>
      <c r="C6" s="118"/>
    </row>
    <row r="7" spans="1:5" x14ac:dyDescent="0.25">
      <c r="A7" s="115" t="s">
        <v>11</v>
      </c>
      <c r="B7" s="123"/>
      <c r="C7" s="119"/>
    </row>
    <row r="8" spans="1:5" ht="15.75" thickBot="1" x14ac:dyDescent="0.3">
      <c r="A8" s="116" t="s">
        <v>12</v>
      </c>
      <c r="B8" s="124"/>
      <c r="C8" s="120"/>
    </row>
    <row r="9" spans="1:5" ht="17.25" customHeight="1" thickBot="1" x14ac:dyDescent="0.3">
      <c r="A9" s="111" t="s">
        <v>13</v>
      </c>
      <c r="B9" s="75" t="s">
        <v>154</v>
      </c>
      <c r="C9" s="121">
        <f>SUM(C6:C8)</f>
        <v>0</v>
      </c>
    </row>
  </sheetData>
  <mergeCells count="2">
    <mergeCell ref="A2:C2"/>
    <mergeCell ref="A1:C1"/>
  </mergeCells>
  <phoneticPr fontId="28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workbookViewId="0">
      <selection activeCell="I25" sqref="I24:I25"/>
    </sheetView>
  </sheetViews>
  <sheetFormatPr defaultRowHeight="12.75" x14ac:dyDescent="0.2"/>
  <cols>
    <col min="1" max="1" width="47.1640625" style="30" customWidth="1"/>
    <col min="2" max="2" width="15.6640625" style="29" customWidth="1"/>
    <col min="3" max="3" width="16.33203125" style="29" customWidth="1"/>
    <col min="4" max="4" width="18" style="29" customWidth="1"/>
    <col min="5" max="5" width="16.6640625" style="29" customWidth="1"/>
    <col min="6" max="6" width="18.83203125" style="40" customWidth="1"/>
    <col min="7" max="8" width="12.83203125" style="29" customWidth="1"/>
    <col min="9" max="9" width="13.83203125" style="29" customWidth="1"/>
    <col min="10" max="16384" width="9.33203125" style="29"/>
  </cols>
  <sheetData>
    <row r="1" spans="1:6" ht="15.75" x14ac:dyDescent="0.25">
      <c r="A1" s="725" t="s">
        <v>954</v>
      </c>
      <c r="B1" s="731"/>
      <c r="C1" s="731"/>
      <c r="D1" s="731"/>
      <c r="E1" s="731"/>
      <c r="F1" s="731"/>
    </row>
    <row r="2" spans="1:6" ht="25.5" customHeight="1" x14ac:dyDescent="0.2">
      <c r="A2" s="756" t="s">
        <v>1</v>
      </c>
      <c r="B2" s="756"/>
      <c r="C2" s="756"/>
      <c r="D2" s="756"/>
      <c r="E2" s="756"/>
      <c r="F2" s="756"/>
    </row>
    <row r="3" spans="1:6" ht="22.5" customHeight="1" thickBot="1" x14ac:dyDescent="0.3">
      <c r="A3" s="125"/>
      <c r="B3" s="40"/>
      <c r="C3" s="40"/>
      <c r="D3" s="40"/>
      <c r="E3" s="40"/>
      <c r="F3" s="35" t="s">
        <v>923</v>
      </c>
    </row>
    <row r="4" spans="1:6" s="31" customFormat="1" ht="44.25" customHeight="1" thickBot="1" x14ac:dyDescent="0.25">
      <c r="A4" s="126" t="s">
        <v>55</v>
      </c>
      <c r="B4" s="127" t="s">
        <v>56</v>
      </c>
      <c r="C4" s="127" t="s">
        <v>57</v>
      </c>
      <c r="D4" s="127" t="s">
        <v>1109</v>
      </c>
      <c r="E4" s="127" t="s">
        <v>1106</v>
      </c>
      <c r="F4" s="36" t="s">
        <v>1122</v>
      </c>
    </row>
    <row r="5" spans="1:6" s="40" customFormat="1" ht="12" customHeight="1" thickBot="1" x14ac:dyDescent="0.25">
      <c r="A5" s="37">
        <v>1</v>
      </c>
      <c r="B5" s="38">
        <v>2</v>
      </c>
      <c r="C5" s="38">
        <v>3</v>
      </c>
      <c r="D5" s="38">
        <v>4</v>
      </c>
      <c r="E5" s="38">
        <v>5</v>
      </c>
      <c r="F5" s="39" t="s">
        <v>60</v>
      </c>
    </row>
    <row r="6" spans="1:6" ht="15.95" customHeight="1" x14ac:dyDescent="0.2">
      <c r="A6" s="32" t="s">
        <v>1113</v>
      </c>
      <c r="B6" s="21">
        <v>285750</v>
      </c>
      <c r="C6" s="668" t="s">
        <v>1112</v>
      </c>
      <c r="D6" s="21">
        <v>0</v>
      </c>
      <c r="E6" s="21">
        <v>285750</v>
      </c>
      <c r="F6" s="41">
        <f t="shared" ref="F6:F23" si="0">B6-D6-E6</f>
        <v>0</v>
      </c>
    </row>
    <row r="7" spans="1:6" ht="26.25" customHeight="1" x14ac:dyDescent="0.2">
      <c r="A7" s="32" t="s">
        <v>1114</v>
      </c>
      <c r="B7" s="21">
        <v>344969</v>
      </c>
      <c r="C7" s="668" t="s">
        <v>1112</v>
      </c>
      <c r="D7" s="21"/>
      <c r="E7" s="21">
        <v>344969</v>
      </c>
      <c r="F7" s="41"/>
    </row>
    <row r="8" spans="1:6" ht="15.95" customHeight="1" x14ac:dyDescent="0.2">
      <c r="A8" s="32" t="s">
        <v>1107</v>
      </c>
      <c r="B8" s="21">
        <v>43000000</v>
      </c>
      <c r="C8" s="668" t="s">
        <v>1108</v>
      </c>
      <c r="D8" s="21"/>
      <c r="E8" s="21">
        <v>1823400</v>
      </c>
      <c r="F8" s="41">
        <f t="shared" si="0"/>
        <v>41176600</v>
      </c>
    </row>
    <row r="9" spans="1:6" ht="25.5" customHeight="1" x14ac:dyDescent="0.2">
      <c r="A9" s="32" t="s">
        <v>1110</v>
      </c>
      <c r="B9" s="21">
        <v>8000000</v>
      </c>
      <c r="C9" s="668" t="s">
        <v>1111</v>
      </c>
      <c r="D9" s="21"/>
      <c r="E9" s="21">
        <v>2000000</v>
      </c>
      <c r="F9" s="41">
        <f t="shared" si="0"/>
        <v>6000000</v>
      </c>
    </row>
    <row r="10" spans="1:6" ht="15.95" customHeight="1" x14ac:dyDescent="0.2">
      <c r="A10" s="375" t="s">
        <v>927</v>
      </c>
      <c r="B10" s="21">
        <v>8487065</v>
      </c>
      <c r="C10" s="668" t="s">
        <v>1112</v>
      </c>
      <c r="D10" s="21"/>
      <c r="E10" s="21">
        <v>8487065</v>
      </c>
      <c r="F10" s="41">
        <f t="shared" si="0"/>
        <v>0</v>
      </c>
    </row>
    <row r="11" spans="1:6" ht="15.95" customHeight="1" x14ac:dyDescent="0.2">
      <c r="A11" s="670" t="s">
        <v>1115</v>
      </c>
      <c r="B11" s="21">
        <v>5463095</v>
      </c>
      <c r="C11" s="668" t="s">
        <v>1112</v>
      </c>
      <c r="D11" s="21"/>
      <c r="E11" s="21">
        <v>5463095</v>
      </c>
      <c r="F11" s="41">
        <f t="shared" si="0"/>
        <v>0</v>
      </c>
    </row>
    <row r="12" spans="1:6" ht="15.95" customHeight="1" x14ac:dyDescent="0.2">
      <c r="A12" s="32" t="s">
        <v>928</v>
      </c>
      <c r="B12" s="21">
        <v>7998937</v>
      </c>
      <c r="C12" s="668" t="s">
        <v>929</v>
      </c>
      <c r="D12" s="21">
        <v>3998937</v>
      </c>
      <c r="E12" s="21">
        <v>4000000</v>
      </c>
      <c r="F12" s="41">
        <f t="shared" si="0"/>
        <v>0</v>
      </c>
    </row>
    <row r="13" spans="1:6" ht="15.95" customHeight="1" x14ac:dyDescent="0.2">
      <c r="A13" s="375" t="s">
        <v>1116</v>
      </c>
      <c r="B13" s="21">
        <v>1294437</v>
      </c>
      <c r="C13" s="668" t="s">
        <v>1112</v>
      </c>
      <c r="D13" s="21"/>
      <c r="E13" s="21">
        <v>1294437</v>
      </c>
      <c r="F13" s="41">
        <f t="shared" si="0"/>
        <v>0</v>
      </c>
    </row>
    <row r="14" spans="1:6" ht="15.95" customHeight="1" x14ac:dyDescent="0.2">
      <c r="A14" s="670" t="s">
        <v>1117</v>
      </c>
      <c r="B14" s="21">
        <v>2765875</v>
      </c>
      <c r="C14" s="668" t="s">
        <v>1112</v>
      </c>
      <c r="D14" s="21"/>
      <c r="E14" s="21">
        <v>2765875</v>
      </c>
      <c r="F14" s="41">
        <f t="shared" si="0"/>
        <v>0</v>
      </c>
    </row>
    <row r="15" spans="1:6" ht="15.95" customHeight="1" x14ac:dyDescent="0.2">
      <c r="A15" s="32" t="s">
        <v>1118</v>
      </c>
      <c r="B15" s="21">
        <v>680861</v>
      </c>
      <c r="C15" s="668" t="s">
        <v>1112</v>
      </c>
      <c r="D15" s="21"/>
      <c r="E15" s="21">
        <v>680861</v>
      </c>
      <c r="F15" s="41">
        <f t="shared" si="0"/>
        <v>0</v>
      </c>
    </row>
    <row r="16" spans="1:6" ht="15.95" customHeight="1" x14ac:dyDescent="0.2">
      <c r="A16" s="32" t="s">
        <v>1119</v>
      </c>
      <c r="B16" s="21">
        <v>305855</v>
      </c>
      <c r="C16" s="668" t="s">
        <v>1112</v>
      </c>
      <c r="D16" s="21"/>
      <c r="E16" s="21">
        <v>305855</v>
      </c>
      <c r="F16" s="41">
        <f t="shared" si="0"/>
        <v>0</v>
      </c>
    </row>
    <row r="17" spans="1:6" ht="15.95" customHeight="1" x14ac:dyDescent="0.2">
      <c r="A17" s="32" t="s">
        <v>1120</v>
      </c>
      <c r="B17" s="21">
        <v>1664721</v>
      </c>
      <c r="C17" s="668" t="s">
        <v>1112</v>
      </c>
      <c r="D17" s="21"/>
      <c r="E17" s="21">
        <v>1664721</v>
      </c>
      <c r="F17" s="41">
        <f t="shared" si="0"/>
        <v>0</v>
      </c>
    </row>
    <row r="18" spans="1:6" ht="15.95" customHeight="1" x14ac:dyDescent="0.2">
      <c r="A18" s="32"/>
      <c r="B18" s="21"/>
      <c r="C18" s="668"/>
      <c r="D18" s="21"/>
      <c r="E18" s="21"/>
      <c r="F18" s="41">
        <f t="shared" si="0"/>
        <v>0</v>
      </c>
    </row>
    <row r="19" spans="1:6" ht="15.95" customHeight="1" x14ac:dyDescent="0.2">
      <c r="A19" s="32"/>
      <c r="B19" s="21"/>
      <c r="C19" s="668"/>
      <c r="D19" s="21"/>
      <c r="E19" s="21"/>
      <c r="F19" s="41">
        <f t="shared" si="0"/>
        <v>0</v>
      </c>
    </row>
    <row r="20" spans="1:6" ht="15.95" customHeight="1" x14ac:dyDescent="0.2">
      <c r="A20" s="32"/>
      <c r="B20" s="21"/>
      <c r="C20" s="668"/>
      <c r="D20" s="21"/>
      <c r="E20" s="21"/>
      <c r="F20" s="41">
        <f t="shared" si="0"/>
        <v>0</v>
      </c>
    </row>
    <row r="21" spans="1:6" ht="15.95" customHeight="1" x14ac:dyDescent="0.2">
      <c r="A21" s="32"/>
      <c r="B21" s="21"/>
      <c r="C21" s="668"/>
      <c r="D21" s="21"/>
      <c r="E21" s="21"/>
      <c r="F21" s="41">
        <f t="shared" si="0"/>
        <v>0</v>
      </c>
    </row>
    <row r="22" spans="1:6" ht="15.95" customHeight="1" x14ac:dyDescent="0.2">
      <c r="A22" s="32"/>
      <c r="B22" s="21"/>
      <c r="C22" s="668"/>
      <c r="D22" s="21"/>
      <c r="E22" s="21"/>
      <c r="F22" s="41">
        <f t="shared" si="0"/>
        <v>0</v>
      </c>
    </row>
    <row r="23" spans="1:6" ht="15.95" customHeight="1" thickBot="1" x14ac:dyDescent="0.25">
      <c r="A23" s="42"/>
      <c r="B23" s="22"/>
      <c r="C23" s="669"/>
      <c r="D23" s="22"/>
      <c r="E23" s="22"/>
      <c r="F23" s="41">
        <f t="shared" si="0"/>
        <v>0</v>
      </c>
    </row>
    <row r="24" spans="1:6" s="45" customFormat="1" ht="18" customHeight="1" thickBot="1" x14ac:dyDescent="0.25">
      <c r="A24" s="128" t="s">
        <v>54</v>
      </c>
      <c r="B24" s="43">
        <f>SUM(B6:B23)</f>
        <v>80291565</v>
      </c>
      <c r="C24" s="65"/>
      <c r="D24" s="43">
        <f>SUM(D6:D23)</f>
        <v>3998937</v>
      </c>
      <c r="E24" s="43">
        <f>SUM(E6:E23)</f>
        <v>29116028</v>
      </c>
      <c r="F24" s="44">
        <f>SUM(F6:F23)</f>
        <v>47176600</v>
      </c>
    </row>
  </sheetData>
  <mergeCells count="2">
    <mergeCell ref="A2:F2"/>
    <mergeCell ref="A1:F1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Normal="100" workbookViewId="0">
      <selection activeCell="K25" sqref="K25"/>
    </sheetView>
  </sheetViews>
  <sheetFormatPr defaultRowHeight="12.75" x14ac:dyDescent="0.2"/>
  <cols>
    <col min="1" max="1" width="60.6640625" style="30" customWidth="1"/>
    <col min="2" max="2" width="15.6640625" style="29" customWidth="1"/>
    <col min="3" max="3" width="16.33203125" style="29" customWidth="1"/>
    <col min="4" max="4" width="18" style="29" customWidth="1"/>
    <col min="5" max="5" width="16.6640625" style="29" customWidth="1"/>
    <col min="6" max="6" width="18.83203125" style="29" customWidth="1"/>
    <col min="7" max="8" width="12.83203125" style="29" customWidth="1"/>
    <col min="9" max="9" width="13.83203125" style="29" customWidth="1"/>
    <col min="10" max="16384" width="9.33203125" style="29"/>
  </cols>
  <sheetData>
    <row r="1" spans="1:6" ht="15.75" x14ac:dyDescent="0.25">
      <c r="A1" s="725" t="s">
        <v>955</v>
      </c>
      <c r="B1" s="731"/>
      <c r="C1" s="731"/>
      <c r="D1" s="731"/>
      <c r="E1" s="731"/>
      <c r="F1" s="731"/>
    </row>
    <row r="2" spans="1:6" ht="24.75" customHeight="1" x14ac:dyDescent="0.2">
      <c r="A2" s="756" t="s">
        <v>2</v>
      </c>
      <c r="B2" s="756"/>
      <c r="C2" s="756"/>
      <c r="D2" s="756"/>
      <c r="E2" s="756"/>
      <c r="F2" s="756"/>
    </row>
    <row r="3" spans="1:6" ht="23.25" customHeight="1" thickBot="1" x14ac:dyDescent="0.3">
      <c r="A3" s="125"/>
      <c r="B3" s="40"/>
      <c r="C3" s="40"/>
      <c r="D3" s="40"/>
      <c r="E3" s="40"/>
      <c r="F3" s="35" t="s">
        <v>922</v>
      </c>
    </row>
    <row r="4" spans="1:6" s="31" customFormat="1" ht="48.75" customHeight="1" thickBot="1" x14ac:dyDescent="0.25">
      <c r="A4" s="126" t="s">
        <v>58</v>
      </c>
      <c r="B4" s="127" t="s">
        <v>56</v>
      </c>
      <c r="C4" s="127" t="s">
        <v>57</v>
      </c>
      <c r="D4" s="127" t="s">
        <v>1109</v>
      </c>
      <c r="E4" s="127" t="s">
        <v>1106</v>
      </c>
      <c r="F4" s="36" t="s">
        <v>1121</v>
      </c>
    </row>
    <row r="5" spans="1:6" s="40" customFormat="1" ht="15" customHeight="1" thickBot="1" x14ac:dyDescent="0.25">
      <c r="A5" s="37">
        <v>1</v>
      </c>
      <c r="B5" s="38">
        <v>2</v>
      </c>
      <c r="C5" s="38">
        <v>3</v>
      </c>
      <c r="D5" s="38">
        <v>4</v>
      </c>
      <c r="E5" s="38">
        <v>5</v>
      </c>
      <c r="F5" s="39">
        <v>6</v>
      </c>
    </row>
    <row r="6" spans="1:6" ht="15.95" customHeight="1" x14ac:dyDescent="0.2">
      <c r="A6" s="32" t="s">
        <v>430</v>
      </c>
      <c r="B6" s="21">
        <v>28400230</v>
      </c>
      <c r="C6" s="668" t="s">
        <v>1112</v>
      </c>
      <c r="D6" s="21"/>
      <c r="E6" s="21">
        <v>28400230</v>
      </c>
      <c r="F6" s="49">
        <f t="shared" ref="F6:F24" si="0">B6-D6-E6</f>
        <v>0</v>
      </c>
    </row>
    <row r="7" spans="1:6" ht="15.95" customHeight="1" x14ac:dyDescent="0.2">
      <c r="A7" s="46" t="s">
        <v>1123</v>
      </c>
      <c r="B7" s="47">
        <v>22215528</v>
      </c>
      <c r="C7" s="668" t="s">
        <v>1112</v>
      </c>
      <c r="D7" s="47"/>
      <c r="E7" s="47">
        <v>22215528</v>
      </c>
      <c r="F7" s="49">
        <f t="shared" si="0"/>
        <v>0</v>
      </c>
    </row>
    <row r="8" spans="1:6" ht="15.95" customHeight="1" x14ac:dyDescent="0.2">
      <c r="A8" s="46" t="s">
        <v>930</v>
      </c>
      <c r="B8" s="47">
        <v>19828215</v>
      </c>
      <c r="C8" s="668" t="s">
        <v>929</v>
      </c>
      <c r="D8" s="47">
        <v>11622000</v>
      </c>
      <c r="E8" s="47">
        <v>8206215</v>
      </c>
      <c r="F8" s="49">
        <f t="shared" si="0"/>
        <v>0</v>
      </c>
    </row>
    <row r="9" spans="1:6" ht="15.95" customHeight="1" x14ac:dyDescent="0.2">
      <c r="A9" s="32" t="s">
        <v>931</v>
      </c>
      <c r="B9" s="47">
        <v>40993131</v>
      </c>
      <c r="C9" s="668" t="s">
        <v>929</v>
      </c>
      <c r="D9" s="47">
        <v>1526000</v>
      </c>
      <c r="E9" s="47">
        <v>39467131</v>
      </c>
      <c r="F9" s="49">
        <f t="shared" si="0"/>
        <v>0</v>
      </c>
    </row>
    <row r="10" spans="1:6" ht="15.95" customHeight="1" x14ac:dyDescent="0.2">
      <c r="A10" s="46"/>
      <c r="B10" s="47"/>
      <c r="C10" s="48"/>
      <c r="D10" s="47"/>
      <c r="E10" s="47"/>
      <c r="F10" s="49">
        <f t="shared" si="0"/>
        <v>0</v>
      </c>
    </row>
    <row r="11" spans="1:6" ht="15.95" customHeight="1" x14ac:dyDescent="0.2">
      <c r="A11" s="46"/>
      <c r="B11" s="47"/>
      <c r="C11" s="48"/>
      <c r="D11" s="47"/>
      <c r="E11" s="47"/>
      <c r="F11" s="49">
        <f t="shared" si="0"/>
        <v>0</v>
      </c>
    </row>
    <row r="12" spans="1:6" ht="15.95" customHeight="1" x14ac:dyDescent="0.2">
      <c r="A12" s="46"/>
      <c r="B12" s="47"/>
      <c r="C12" s="48"/>
      <c r="D12" s="47"/>
      <c r="E12" s="47"/>
      <c r="F12" s="49">
        <f t="shared" si="0"/>
        <v>0</v>
      </c>
    </row>
    <row r="13" spans="1:6" ht="15.95" customHeight="1" x14ac:dyDescent="0.2">
      <c r="A13" s="46"/>
      <c r="B13" s="47"/>
      <c r="C13" s="48"/>
      <c r="D13" s="47"/>
      <c r="E13" s="47"/>
      <c r="F13" s="49">
        <f t="shared" si="0"/>
        <v>0</v>
      </c>
    </row>
    <row r="14" spans="1:6" ht="15.95" customHeight="1" x14ac:dyDescent="0.2">
      <c r="A14" s="46"/>
      <c r="B14" s="47"/>
      <c r="C14" s="48"/>
      <c r="D14" s="47"/>
      <c r="E14" s="47"/>
      <c r="F14" s="49">
        <f t="shared" si="0"/>
        <v>0</v>
      </c>
    </row>
    <row r="15" spans="1:6" ht="15.95" customHeight="1" x14ac:dyDescent="0.2">
      <c r="A15" s="46"/>
      <c r="B15" s="47"/>
      <c r="C15" s="48"/>
      <c r="D15" s="47"/>
      <c r="E15" s="47"/>
      <c r="F15" s="49">
        <f t="shared" si="0"/>
        <v>0</v>
      </c>
    </row>
    <row r="16" spans="1:6" ht="15.95" customHeight="1" x14ac:dyDescent="0.2">
      <c r="A16" s="46"/>
      <c r="B16" s="47"/>
      <c r="C16" s="48"/>
      <c r="D16" s="47"/>
      <c r="E16" s="47"/>
      <c r="F16" s="49">
        <f t="shared" si="0"/>
        <v>0</v>
      </c>
    </row>
    <row r="17" spans="1:6" ht="15.95" customHeight="1" x14ac:dyDescent="0.2">
      <c r="A17" s="46"/>
      <c r="B17" s="47"/>
      <c r="C17" s="48"/>
      <c r="D17" s="47"/>
      <c r="E17" s="47"/>
      <c r="F17" s="49">
        <f t="shared" si="0"/>
        <v>0</v>
      </c>
    </row>
    <row r="18" spans="1:6" ht="15.95" customHeight="1" x14ac:dyDescent="0.2">
      <c r="A18" s="46"/>
      <c r="B18" s="47"/>
      <c r="C18" s="48"/>
      <c r="D18" s="47"/>
      <c r="E18" s="47"/>
      <c r="F18" s="49">
        <f t="shared" si="0"/>
        <v>0</v>
      </c>
    </row>
    <row r="19" spans="1:6" ht="15.95" customHeight="1" x14ac:dyDescent="0.2">
      <c r="A19" s="46"/>
      <c r="B19" s="47"/>
      <c r="C19" s="48"/>
      <c r="D19" s="47"/>
      <c r="E19" s="47"/>
      <c r="F19" s="49">
        <f t="shared" si="0"/>
        <v>0</v>
      </c>
    </row>
    <row r="20" spans="1:6" ht="15.95" customHeight="1" x14ac:dyDescent="0.2">
      <c r="A20" s="46"/>
      <c r="B20" s="47"/>
      <c r="C20" s="48"/>
      <c r="D20" s="47"/>
      <c r="E20" s="47"/>
      <c r="F20" s="49">
        <f t="shared" si="0"/>
        <v>0</v>
      </c>
    </row>
    <row r="21" spans="1:6" ht="15.95" customHeight="1" x14ac:dyDescent="0.2">
      <c r="A21" s="46"/>
      <c r="B21" s="47"/>
      <c r="C21" s="48"/>
      <c r="D21" s="47"/>
      <c r="E21" s="47"/>
      <c r="F21" s="49">
        <f t="shared" si="0"/>
        <v>0</v>
      </c>
    </row>
    <row r="22" spans="1:6" ht="15.95" customHeight="1" x14ac:dyDescent="0.2">
      <c r="A22" s="46"/>
      <c r="B22" s="47"/>
      <c r="C22" s="48"/>
      <c r="D22" s="47"/>
      <c r="E22" s="47"/>
      <c r="F22" s="49">
        <f t="shared" si="0"/>
        <v>0</v>
      </c>
    </row>
    <row r="23" spans="1:6" ht="15.95" customHeight="1" x14ac:dyDescent="0.2">
      <c r="A23" s="46"/>
      <c r="B23" s="47"/>
      <c r="C23" s="48"/>
      <c r="D23" s="47"/>
      <c r="E23" s="47"/>
      <c r="F23" s="49">
        <f t="shared" si="0"/>
        <v>0</v>
      </c>
    </row>
    <row r="24" spans="1:6" ht="15.95" customHeight="1" thickBot="1" x14ac:dyDescent="0.25">
      <c r="A24" s="50"/>
      <c r="B24" s="51"/>
      <c r="C24" s="51"/>
      <c r="D24" s="51"/>
      <c r="E24" s="51"/>
      <c r="F24" s="52">
        <f t="shared" si="0"/>
        <v>0</v>
      </c>
    </row>
    <row r="25" spans="1:6" s="45" customFormat="1" ht="18" customHeight="1" thickBot="1" x14ac:dyDescent="0.25">
      <c r="A25" s="128" t="s">
        <v>54</v>
      </c>
      <c r="B25" s="129">
        <f>SUM(B6:B24)</f>
        <v>111437104</v>
      </c>
      <c r="C25" s="66"/>
      <c r="D25" s="129">
        <f>SUM(D6:D24)</f>
        <v>13148000</v>
      </c>
      <c r="E25" s="129">
        <f>SUM(E6:E24)</f>
        <v>98289104</v>
      </c>
      <c r="F25" s="53">
        <f>SUM(F6:F24)</f>
        <v>0</v>
      </c>
    </row>
  </sheetData>
  <mergeCells count="2">
    <mergeCell ref="A2:F2"/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zoomScaleNormal="100" workbookViewId="0">
      <selection activeCell="O126" sqref="O126"/>
    </sheetView>
  </sheetViews>
  <sheetFormatPr defaultRowHeight="12.75" x14ac:dyDescent="0.2"/>
  <cols>
    <col min="1" max="1" width="35.5" style="33" customWidth="1"/>
    <col min="2" max="2" width="9.1640625" style="33" customWidth="1"/>
    <col min="3" max="3" width="11.6640625" style="33" customWidth="1"/>
    <col min="4" max="4" width="11" style="33" customWidth="1"/>
    <col min="5" max="5" width="11.6640625" style="33" customWidth="1"/>
    <col min="6" max="6" width="13.83203125" style="33" customWidth="1"/>
    <col min="7" max="16384" width="9.33203125" style="33"/>
  </cols>
  <sheetData>
    <row r="1" spans="1:6" ht="15.75" x14ac:dyDescent="0.25">
      <c r="A1" s="725" t="s">
        <v>956</v>
      </c>
      <c r="B1" s="731"/>
      <c r="C1" s="731"/>
      <c r="D1" s="731"/>
      <c r="E1" s="731"/>
      <c r="F1" s="731"/>
    </row>
    <row r="2" spans="1:6" ht="34.5" customHeight="1" x14ac:dyDescent="0.25">
      <c r="A2" s="760" t="s">
        <v>957</v>
      </c>
      <c r="B2" s="761"/>
      <c r="C2" s="761"/>
      <c r="D2" s="761"/>
      <c r="E2" s="761"/>
      <c r="F2" s="761"/>
    </row>
    <row r="3" spans="1:6" ht="33" customHeight="1" x14ac:dyDescent="0.25">
      <c r="A3" s="760" t="s">
        <v>435</v>
      </c>
      <c r="B3" s="762"/>
      <c r="C3" s="762"/>
      <c r="D3" s="762"/>
      <c r="E3" s="762"/>
      <c r="F3" s="762"/>
    </row>
    <row r="4" spans="1:6" ht="14.25" thickBot="1" x14ac:dyDescent="0.3">
      <c r="A4" s="134"/>
      <c r="B4" s="134"/>
      <c r="C4" s="134"/>
      <c r="D4" s="757" t="s">
        <v>1134</v>
      </c>
      <c r="E4" s="757"/>
      <c r="F4" s="757"/>
    </row>
    <row r="5" spans="1:6" ht="15" customHeight="1" thickBot="1" x14ac:dyDescent="0.25">
      <c r="A5" s="136" t="s">
        <v>91</v>
      </c>
      <c r="B5" s="137" t="s">
        <v>183</v>
      </c>
      <c r="C5" s="137" t="s">
        <v>429</v>
      </c>
      <c r="D5" s="137" t="s">
        <v>433</v>
      </c>
      <c r="E5" s="718" t="s">
        <v>1126</v>
      </c>
      <c r="F5" s="138" t="s">
        <v>42</v>
      </c>
    </row>
    <row r="6" spans="1:6" ht="13.5" thickBot="1" x14ac:dyDescent="0.25">
      <c r="A6" s="139" t="s">
        <v>92</v>
      </c>
      <c r="B6" s="59"/>
      <c r="C6" s="59"/>
      <c r="D6" s="59"/>
      <c r="E6" s="713"/>
      <c r="F6" s="140">
        <f>SUM(B6:E6)</f>
        <v>0</v>
      </c>
    </row>
    <row r="7" spans="1:6" ht="13.5" thickBot="1" x14ac:dyDescent="0.25">
      <c r="A7" s="141" t="s">
        <v>103</v>
      </c>
      <c r="B7" s="60"/>
      <c r="C7" s="60"/>
      <c r="D7" s="60"/>
      <c r="E7" s="714"/>
      <c r="F7" s="140">
        <f t="shared" ref="F7:F13" si="0">SUM(B7:E7)</f>
        <v>0</v>
      </c>
    </row>
    <row r="8" spans="1:6" ht="13.5" thickBot="1" x14ac:dyDescent="0.25">
      <c r="A8" s="143" t="s">
        <v>93</v>
      </c>
      <c r="B8" s="61">
        <v>6999180</v>
      </c>
      <c r="C8" s="61"/>
      <c r="D8" s="61"/>
      <c r="E8" s="715"/>
      <c r="F8" s="140">
        <f t="shared" si="0"/>
        <v>6999180</v>
      </c>
    </row>
    <row r="9" spans="1:6" ht="13.5" thickBot="1" x14ac:dyDescent="0.25">
      <c r="A9" s="143" t="s">
        <v>104</v>
      </c>
      <c r="B9" s="61"/>
      <c r="C9" s="61"/>
      <c r="D9" s="61"/>
      <c r="E9" s="715"/>
      <c r="F9" s="140">
        <f t="shared" si="0"/>
        <v>0</v>
      </c>
    </row>
    <row r="10" spans="1:6" ht="13.5" thickBot="1" x14ac:dyDescent="0.25">
      <c r="A10" s="143" t="s">
        <v>94</v>
      </c>
      <c r="B10" s="61"/>
      <c r="C10" s="61"/>
      <c r="D10" s="61"/>
      <c r="E10" s="715"/>
      <c r="F10" s="140">
        <f t="shared" si="0"/>
        <v>0</v>
      </c>
    </row>
    <row r="11" spans="1:6" ht="13.5" thickBot="1" x14ac:dyDescent="0.25">
      <c r="A11" s="143" t="s">
        <v>95</v>
      </c>
      <c r="B11" s="61"/>
      <c r="C11" s="61"/>
      <c r="D11" s="61"/>
      <c r="E11" s="715"/>
      <c r="F11" s="140">
        <f t="shared" si="0"/>
        <v>0</v>
      </c>
    </row>
    <row r="12" spans="1:6" ht="13.5" thickBot="1" x14ac:dyDescent="0.25">
      <c r="A12" s="62"/>
      <c r="B12" s="63"/>
      <c r="C12" s="63"/>
      <c r="D12" s="63"/>
      <c r="E12" s="716"/>
      <c r="F12" s="140">
        <f t="shared" si="0"/>
        <v>0</v>
      </c>
    </row>
    <row r="13" spans="1:6" ht="13.5" thickBot="1" x14ac:dyDescent="0.25">
      <c r="A13" s="145" t="s">
        <v>97</v>
      </c>
      <c r="B13" s="146">
        <f>B6+SUM(B8:B12)</f>
        <v>6999180</v>
      </c>
      <c r="C13" s="146">
        <f>C6+SUM(C8:C12)</f>
        <v>0</v>
      </c>
      <c r="D13" s="146">
        <f>D6+SUM(D8:D12)</f>
        <v>0</v>
      </c>
      <c r="E13" s="717"/>
      <c r="F13" s="140">
        <f t="shared" si="0"/>
        <v>6999180</v>
      </c>
    </row>
    <row r="14" spans="1:6" ht="13.5" thickBot="1" x14ac:dyDescent="0.25">
      <c r="A14" s="34"/>
      <c r="B14" s="34"/>
      <c r="C14" s="34"/>
      <c r="D14" s="34"/>
      <c r="E14" s="34"/>
      <c r="F14" s="34"/>
    </row>
    <row r="15" spans="1:6" ht="15" customHeight="1" thickBot="1" x14ac:dyDescent="0.25">
      <c r="A15" s="136" t="s">
        <v>96</v>
      </c>
      <c r="B15" s="137" t="s">
        <v>183</v>
      </c>
      <c r="C15" s="137" t="s">
        <v>429</v>
      </c>
      <c r="D15" s="137" t="s">
        <v>433</v>
      </c>
      <c r="E15" s="718" t="s">
        <v>1126</v>
      </c>
      <c r="F15" s="138" t="s">
        <v>42</v>
      </c>
    </row>
    <row r="16" spans="1:6" ht="13.5" thickBot="1" x14ac:dyDescent="0.25">
      <c r="A16" s="139" t="s">
        <v>99</v>
      </c>
      <c r="B16" s="59">
        <v>50465</v>
      </c>
      <c r="C16" s="59">
        <v>71267</v>
      </c>
      <c r="D16" s="59">
        <v>844268</v>
      </c>
      <c r="E16" s="713"/>
      <c r="F16" s="140">
        <f>SUM(B16:E16)</f>
        <v>966000</v>
      </c>
    </row>
    <row r="17" spans="1:6" ht="13.5" thickBot="1" x14ac:dyDescent="0.25">
      <c r="A17" s="148" t="s">
        <v>100</v>
      </c>
      <c r="B17" s="61"/>
      <c r="C17" s="61">
        <v>3873106</v>
      </c>
      <c r="D17" s="61"/>
      <c r="E17" s="715"/>
      <c r="F17" s="140">
        <f t="shared" ref="F17:F22" si="1">SUM(B17:E17)</f>
        <v>3873106</v>
      </c>
    </row>
    <row r="18" spans="1:6" ht="13.5" thickBot="1" x14ac:dyDescent="0.25">
      <c r="A18" s="143" t="s">
        <v>101</v>
      </c>
      <c r="B18" s="61">
        <v>87490</v>
      </c>
      <c r="C18" s="61">
        <v>91489</v>
      </c>
      <c r="D18" s="61">
        <v>1981095</v>
      </c>
      <c r="E18" s="715"/>
      <c r="F18" s="140">
        <f t="shared" si="1"/>
        <v>2160074</v>
      </c>
    </row>
    <row r="19" spans="1:6" ht="13.5" thickBot="1" x14ac:dyDescent="0.25">
      <c r="A19" s="143" t="s">
        <v>102</v>
      </c>
      <c r="B19" s="61"/>
      <c r="C19" s="61"/>
      <c r="D19" s="61"/>
      <c r="E19" s="715"/>
      <c r="F19" s="140">
        <f t="shared" si="1"/>
        <v>0</v>
      </c>
    </row>
    <row r="20" spans="1:6" ht="13.5" thickBot="1" x14ac:dyDescent="0.25">
      <c r="A20" s="64"/>
      <c r="B20" s="61"/>
      <c r="C20" s="61"/>
      <c r="D20" s="61"/>
      <c r="E20" s="715"/>
      <c r="F20" s="140">
        <f t="shared" si="1"/>
        <v>0</v>
      </c>
    </row>
    <row r="21" spans="1:6" ht="13.5" thickBot="1" x14ac:dyDescent="0.25">
      <c r="A21" s="64"/>
      <c r="B21" s="61"/>
      <c r="C21" s="61"/>
      <c r="D21" s="61"/>
      <c r="E21" s="715"/>
      <c r="F21" s="140">
        <f t="shared" si="1"/>
        <v>0</v>
      </c>
    </row>
    <row r="22" spans="1:6" ht="13.5" thickBot="1" x14ac:dyDescent="0.25">
      <c r="A22" s="62"/>
      <c r="B22" s="63"/>
      <c r="C22" s="63"/>
      <c r="D22" s="63"/>
      <c r="E22" s="716"/>
      <c r="F22" s="140">
        <f t="shared" si="1"/>
        <v>0</v>
      </c>
    </row>
    <row r="23" spans="1:6" ht="13.5" thickBot="1" x14ac:dyDescent="0.25">
      <c r="A23" s="145" t="s">
        <v>43</v>
      </c>
      <c r="B23" s="146">
        <f>SUM(B16:B22)</f>
        <v>137955</v>
      </c>
      <c r="C23" s="146">
        <f>SUM(C16:C22)</f>
        <v>4035862</v>
      </c>
      <c r="D23" s="146">
        <f>SUM(D16:D22)</f>
        <v>2825363</v>
      </c>
      <c r="E23" s="717"/>
      <c r="F23" s="147">
        <f>SUM(F16:F22)</f>
        <v>6999180</v>
      </c>
    </row>
    <row r="24" spans="1:6" x14ac:dyDescent="0.2">
      <c r="B24" s="763"/>
      <c r="C24" s="763"/>
      <c r="D24" s="763"/>
      <c r="E24" s="763"/>
      <c r="F24" s="763"/>
    </row>
    <row r="25" spans="1:6" x14ac:dyDescent="0.2">
      <c r="A25" s="758" t="s">
        <v>932</v>
      </c>
      <c r="B25" s="759"/>
      <c r="C25" s="759"/>
      <c r="D25" s="759"/>
      <c r="E25" s="759"/>
      <c r="F25" s="759"/>
    </row>
    <row r="26" spans="1:6" ht="18" customHeight="1" x14ac:dyDescent="0.2">
      <c r="A26" s="759"/>
      <c r="B26" s="759"/>
      <c r="C26" s="759"/>
      <c r="D26" s="759"/>
      <c r="E26" s="759"/>
      <c r="F26" s="759"/>
    </row>
    <row r="27" spans="1:6" ht="14.25" thickBot="1" x14ac:dyDescent="0.3">
      <c r="A27" s="134"/>
      <c r="B27" s="134"/>
      <c r="C27" s="134"/>
      <c r="D27" s="757" t="s">
        <v>921</v>
      </c>
      <c r="E27" s="757"/>
      <c r="F27" s="757"/>
    </row>
    <row r="28" spans="1:6" ht="13.5" thickBot="1" x14ac:dyDescent="0.25">
      <c r="A28" s="136" t="s">
        <v>91</v>
      </c>
      <c r="B28" s="137" t="s">
        <v>183</v>
      </c>
      <c r="C28" s="137" t="s">
        <v>429</v>
      </c>
      <c r="D28" s="137" t="s">
        <v>433</v>
      </c>
      <c r="E28" s="718" t="s">
        <v>1126</v>
      </c>
      <c r="F28" s="138" t="s">
        <v>42</v>
      </c>
    </row>
    <row r="29" spans="1:6" x14ac:dyDescent="0.2">
      <c r="A29" s="139" t="s">
        <v>92</v>
      </c>
      <c r="B29" s="59"/>
      <c r="C29" s="59"/>
      <c r="D29" s="59"/>
      <c r="E29" s="713"/>
      <c r="F29" s="140">
        <f ca="1">SUM(B29:F29)</f>
        <v>0</v>
      </c>
    </row>
    <row r="30" spans="1:6" x14ac:dyDescent="0.2">
      <c r="A30" s="141" t="s">
        <v>103</v>
      </c>
      <c r="B30" s="60"/>
      <c r="C30" s="60"/>
      <c r="D30" s="60"/>
      <c r="E30" s="714"/>
      <c r="F30" s="142">
        <f t="shared" ref="F30:F35" si="2">SUM(B30:D30)</f>
        <v>0</v>
      </c>
    </row>
    <row r="31" spans="1:6" x14ac:dyDescent="0.2">
      <c r="A31" s="143" t="s">
        <v>93</v>
      </c>
      <c r="B31" s="61"/>
      <c r="C31" s="61">
        <v>50000000</v>
      </c>
      <c r="D31" s="61"/>
      <c r="E31" s="715"/>
      <c r="F31" s="144">
        <f t="shared" si="2"/>
        <v>50000000</v>
      </c>
    </row>
    <row r="32" spans="1:6" x14ac:dyDescent="0.2">
      <c r="A32" s="143" t="s">
        <v>104</v>
      </c>
      <c r="B32" s="61"/>
      <c r="C32" s="61"/>
      <c r="D32" s="61"/>
      <c r="E32" s="715"/>
      <c r="F32" s="144">
        <f t="shared" si="2"/>
        <v>0</v>
      </c>
    </row>
    <row r="33" spans="1:6" x14ac:dyDescent="0.2">
      <c r="A33" s="143" t="s">
        <v>94</v>
      </c>
      <c r="B33" s="61"/>
      <c r="C33" s="61"/>
      <c r="D33" s="61"/>
      <c r="E33" s="715"/>
      <c r="F33" s="144">
        <f t="shared" si="2"/>
        <v>0</v>
      </c>
    </row>
    <row r="34" spans="1:6" x14ac:dyDescent="0.2">
      <c r="A34" s="143" t="s">
        <v>95</v>
      </c>
      <c r="B34" s="61"/>
      <c r="C34" s="61"/>
      <c r="D34" s="61"/>
      <c r="E34" s="715"/>
      <c r="F34" s="144">
        <f t="shared" si="2"/>
        <v>0</v>
      </c>
    </row>
    <row r="35" spans="1:6" ht="13.5" thickBot="1" x14ac:dyDescent="0.25">
      <c r="A35" s="62"/>
      <c r="B35" s="63"/>
      <c r="C35" s="63"/>
      <c r="D35" s="63"/>
      <c r="E35" s="716"/>
      <c r="F35" s="144">
        <f t="shared" si="2"/>
        <v>0</v>
      </c>
    </row>
    <row r="36" spans="1:6" ht="13.5" thickBot="1" x14ac:dyDescent="0.25">
      <c r="A36" s="145" t="s">
        <v>97</v>
      </c>
      <c r="B36" s="146">
        <f>B29+SUM(B31:B35)</f>
        <v>0</v>
      </c>
      <c r="C36" s="146">
        <f>C29+SUM(C31:C35)</f>
        <v>50000000</v>
      </c>
      <c r="D36" s="146">
        <f>D29+SUM(D31:D35)</f>
        <v>0</v>
      </c>
      <c r="E36" s="717"/>
      <c r="F36" s="147">
        <f ca="1">F29+SUM(F31:F35)</f>
        <v>50000000</v>
      </c>
    </row>
    <row r="37" spans="1:6" ht="13.5" thickBot="1" x14ac:dyDescent="0.25">
      <c r="A37" s="34"/>
      <c r="B37" s="34"/>
      <c r="C37" s="34"/>
      <c r="D37" s="34"/>
      <c r="E37" s="34"/>
      <c r="F37" s="34"/>
    </row>
    <row r="38" spans="1:6" ht="13.5" thickBot="1" x14ac:dyDescent="0.25">
      <c r="A38" s="136" t="s">
        <v>96</v>
      </c>
      <c r="B38" s="137" t="s">
        <v>183</v>
      </c>
      <c r="C38" s="137" t="s">
        <v>429</v>
      </c>
      <c r="D38" s="137" t="s">
        <v>433</v>
      </c>
      <c r="E38" s="718" t="s">
        <v>1126</v>
      </c>
      <c r="F38" s="138" t="s">
        <v>42</v>
      </c>
    </row>
    <row r="39" spans="1:6" x14ac:dyDescent="0.2">
      <c r="A39" s="139" t="s">
        <v>99</v>
      </c>
      <c r="B39" s="59"/>
      <c r="C39" s="59">
        <v>480770</v>
      </c>
      <c r="D39" s="59">
        <v>850938</v>
      </c>
      <c r="E39" s="713"/>
      <c r="F39" s="140">
        <f t="shared" ref="F39:F45" si="3">SUM(B39:D39)</f>
        <v>1331708</v>
      </c>
    </row>
    <row r="40" spans="1:6" x14ac:dyDescent="0.2">
      <c r="A40" s="148" t="s">
        <v>100</v>
      </c>
      <c r="B40" s="61"/>
      <c r="C40" s="61">
        <v>1526000</v>
      </c>
      <c r="D40" s="61">
        <v>45215977</v>
      </c>
      <c r="E40" s="715"/>
      <c r="F40" s="144">
        <f t="shared" si="3"/>
        <v>46741977</v>
      </c>
    </row>
    <row r="41" spans="1:6" x14ac:dyDescent="0.2">
      <c r="A41" s="143" t="s">
        <v>101</v>
      </c>
      <c r="B41" s="61">
        <v>654000</v>
      </c>
      <c r="C41" s="61">
        <v>200000</v>
      </c>
      <c r="D41" s="61">
        <v>820800</v>
      </c>
      <c r="E41" s="715"/>
      <c r="F41" s="144">
        <f t="shared" si="3"/>
        <v>1674800</v>
      </c>
    </row>
    <row r="42" spans="1:6" x14ac:dyDescent="0.2">
      <c r="A42" s="143" t="s">
        <v>102</v>
      </c>
      <c r="B42" s="61"/>
      <c r="C42" s="61"/>
      <c r="D42" s="61"/>
      <c r="E42" s="715"/>
      <c r="F42" s="144">
        <f t="shared" si="3"/>
        <v>0</v>
      </c>
    </row>
    <row r="43" spans="1:6" x14ac:dyDescent="0.2">
      <c r="A43" s="64"/>
      <c r="B43" s="61"/>
      <c r="C43" s="61"/>
      <c r="D43" s="61"/>
      <c r="E43" s="715"/>
      <c r="F43" s="144">
        <f t="shared" si="3"/>
        <v>0</v>
      </c>
    </row>
    <row r="44" spans="1:6" x14ac:dyDescent="0.2">
      <c r="A44" s="64"/>
      <c r="B44" s="61"/>
      <c r="C44" s="61"/>
      <c r="D44" s="61"/>
      <c r="E44" s="715"/>
      <c r="F44" s="144">
        <f t="shared" si="3"/>
        <v>0</v>
      </c>
    </row>
    <row r="45" spans="1:6" ht="13.5" thickBot="1" x14ac:dyDescent="0.25">
      <c r="A45" s="62"/>
      <c r="B45" s="63"/>
      <c r="C45" s="63"/>
      <c r="D45" s="63"/>
      <c r="E45" s="716"/>
      <c r="F45" s="144">
        <f t="shared" si="3"/>
        <v>0</v>
      </c>
    </row>
    <row r="46" spans="1:6" ht="13.5" thickBot="1" x14ac:dyDescent="0.25">
      <c r="A46" s="145" t="s">
        <v>43</v>
      </c>
      <c r="B46" s="146">
        <f>SUM(B39:B45)</f>
        <v>654000</v>
      </c>
      <c r="C46" s="146">
        <f>SUM(C39:C45)</f>
        <v>2206770</v>
      </c>
      <c r="D46" s="146">
        <f>SUM(D39:D45)</f>
        <v>46887715</v>
      </c>
      <c r="E46" s="717"/>
      <c r="F46" s="147">
        <f>SUM(F39:F45)</f>
        <v>49748485</v>
      </c>
    </row>
    <row r="47" spans="1:6" x14ac:dyDescent="0.2">
      <c r="A47" s="671"/>
      <c r="B47" s="672"/>
      <c r="C47" s="672"/>
      <c r="D47" s="672"/>
      <c r="E47" s="672"/>
      <c r="F47" s="672"/>
    </row>
    <row r="48" spans="1:6" ht="15.75" x14ac:dyDescent="0.25">
      <c r="A48" s="135"/>
      <c r="B48" s="667"/>
      <c r="C48" s="667"/>
      <c r="D48" s="667"/>
      <c r="E48" s="667"/>
      <c r="F48" s="667"/>
    </row>
    <row r="49" spans="1:6" ht="15.75" x14ac:dyDescent="0.25">
      <c r="A49" s="135"/>
      <c r="B49" s="667"/>
      <c r="C49" s="667"/>
      <c r="D49" s="667"/>
      <c r="E49" s="667"/>
      <c r="F49" s="667"/>
    </row>
    <row r="50" spans="1:6" x14ac:dyDescent="0.2">
      <c r="A50" s="758" t="s">
        <v>933</v>
      </c>
      <c r="B50" s="759"/>
      <c r="C50" s="759"/>
      <c r="D50" s="759"/>
      <c r="E50" s="759"/>
      <c r="F50" s="759"/>
    </row>
    <row r="51" spans="1:6" ht="23.25" customHeight="1" x14ac:dyDescent="0.2">
      <c r="A51" s="759"/>
      <c r="B51" s="759"/>
      <c r="C51" s="759"/>
      <c r="D51" s="759"/>
      <c r="E51" s="759"/>
      <c r="F51" s="759"/>
    </row>
    <row r="52" spans="1:6" ht="14.25" thickBot="1" x14ac:dyDescent="0.3">
      <c r="A52" s="134"/>
      <c r="B52" s="134"/>
      <c r="C52" s="134"/>
      <c r="D52" s="757" t="s">
        <v>921</v>
      </c>
      <c r="E52" s="757"/>
      <c r="F52" s="757"/>
    </row>
    <row r="53" spans="1:6" ht="13.5" thickBot="1" x14ac:dyDescent="0.25">
      <c r="A53" s="136" t="s">
        <v>91</v>
      </c>
      <c r="B53" s="137" t="s">
        <v>183</v>
      </c>
      <c r="C53" s="137" t="s">
        <v>429</v>
      </c>
      <c r="D53" s="137" t="s">
        <v>433</v>
      </c>
      <c r="E53" s="718" t="s">
        <v>1126</v>
      </c>
      <c r="F53" s="138" t="s">
        <v>42</v>
      </c>
    </row>
    <row r="54" spans="1:6" x14ac:dyDescent="0.2">
      <c r="A54" s="139" t="s">
        <v>92</v>
      </c>
      <c r="B54" s="59"/>
      <c r="C54" s="59"/>
      <c r="D54" s="59">
        <v>811031</v>
      </c>
      <c r="E54" s="713"/>
      <c r="F54" s="140">
        <f t="shared" ref="F54:F60" si="4">SUM(B54:D54)</f>
        <v>811031</v>
      </c>
    </row>
    <row r="55" spans="1:6" x14ac:dyDescent="0.2">
      <c r="A55" s="141" t="s">
        <v>103</v>
      </c>
      <c r="B55" s="60"/>
      <c r="C55" s="60"/>
      <c r="D55" s="60"/>
      <c r="E55" s="714"/>
      <c r="F55" s="142">
        <f t="shared" si="4"/>
        <v>0</v>
      </c>
    </row>
    <row r="56" spans="1:6" x14ac:dyDescent="0.2">
      <c r="A56" s="143" t="s">
        <v>93</v>
      </c>
      <c r="B56" s="61"/>
      <c r="C56" s="61">
        <v>32000000</v>
      </c>
      <c r="D56" s="61"/>
      <c r="E56" s="715"/>
      <c r="F56" s="144">
        <f t="shared" si="4"/>
        <v>32000000</v>
      </c>
    </row>
    <row r="57" spans="1:6" x14ac:dyDescent="0.2">
      <c r="A57" s="143" t="s">
        <v>104</v>
      </c>
      <c r="B57" s="61"/>
      <c r="C57" s="61"/>
      <c r="D57" s="61"/>
      <c r="E57" s="715"/>
      <c r="F57" s="144">
        <f t="shared" si="4"/>
        <v>0</v>
      </c>
    </row>
    <row r="58" spans="1:6" x14ac:dyDescent="0.2">
      <c r="A58" s="143" t="s">
        <v>94</v>
      </c>
      <c r="B58" s="61"/>
      <c r="C58" s="61"/>
      <c r="D58" s="61"/>
      <c r="E58" s="715"/>
      <c r="F58" s="144">
        <f t="shared" si="4"/>
        <v>0</v>
      </c>
    </row>
    <row r="59" spans="1:6" x14ac:dyDescent="0.2">
      <c r="A59" s="143" t="s">
        <v>95</v>
      </c>
      <c r="B59" s="61"/>
      <c r="C59" s="61"/>
      <c r="D59" s="61"/>
      <c r="E59" s="715"/>
      <c r="F59" s="144">
        <f t="shared" si="4"/>
        <v>0</v>
      </c>
    </row>
    <row r="60" spans="1:6" ht="13.5" thickBot="1" x14ac:dyDescent="0.25">
      <c r="A60" s="62"/>
      <c r="B60" s="63"/>
      <c r="C60" s="63"/>
      <c r="D60" s="63"/>
      <c r="E60" s="716"/>
      <c r="F60" s="144">
        <f t="shared" si="4"/>
        <v>0</v>
      </c>
    </row>
    <row r="61" spans="1:6" ht="13.5" thickBot="1" x14ac:dyDescent="0.25">
      <c r="A61" s="145" t="s">
        <v>97</v>
      </c>
      <c r="B61" s="146">
        <f>B54+SUM(B56:B60)</f>
        <v>0</v>
      </c>
      <c r="C61" s="146">
        <f>C54+SUM(C56:C60)</f>
        <v>32000000</v>
      </c>
      <c r="D61" s="146">
        <f>D54+SUM(D56:D60)</f>
        <v>811031</v>
      </c>
      <c r="E61" s="717"/>
      <c r="F61" s="147">
        <f>F54+SUM(F56:F60)</f>
        <v>32811031</v>
      </c>
    </row>
    <row r="62" spans="1:6" ht="13.5" thickBot="1" x14ac:dyDescent="0.25">
      <c r="A62" s="34"/>
      <c r="B62" s="34"/>
      <c r="C62" s="34"/>
      <c r="D62" s="34"/>
      <c r="E62" s="34"/>
      <c r="F62" s="34"/>
    </row>
    <row r="63" spans="1:6" ht="13.5" thickBot="1" x14ac:dyDescent="0.25">
      <c r="A63" s="136" t="s">
        <v>96</v>
      </c>
      <c r="B63" s="137" t="s">
        <v>183</v>
      </c>
      <c r="C63" s="137" t="s">
        <v>429</v>
      </c>
      <c r="D63" s="137" t="s">
        <v>433</v>
      </c>
      <c r="E63" s="718" t="s">
        <v>1126</v>
      </c>
      <c r="F63" s="138" t="s">
        <v>42</v>
      </c>
    </row>
    <row r="64" spans="1:6" x14ac:dyDescent="0.2">
      <c r="A64" s="139" t="s">
        <v>99</v>
      </c>
      <c r="B64" s="59"/>
      <c r="C64" s="59">
        <v>444445</v>
      </c>
      <c r="D64" s="59">
        <v>786649</v>
      </c>
      <c r="E64" s="713"/>
      <c r="F64" s="140">
        <f t="shared" ref="F64:F70" si="5">SUM(B64:D64)</f>
        <v>1231094</v>
      </c>
    </row>
    <row r="65" spans="1:6" x14ac:dyDescent="0.2">
      <c r="A65" s="148" t="s">
        <v>100</v>
      </c>
      <c r="B65" s="61"/>
      <c r="C65" s="61">
        <v>16001937</v>
      </c>
      <c r="D65" s="61">
        <v>14850000</v>
      </c>
      <c r="E65" s="715"/>
      <c r="F65" s="144">
        <f t="shared" si="5"/>
        <v>30851937</v>
      </c>
    </row>
    <row r="66" spans="1:6" x14ac:dyDescent="0.2">
      <c r="A66" s="143" t="s">
        <v>101</v>
      </c>
      <c r="B66" s="61">
        <v>468000</v>
      </c>
      <c r="C66" s="61">
        <v>100000</v>
      </c>
      <c r="D66" s="61">
        <v>160000</v>
      </c>
      <c r="E66" s="715"/>
      <c r="F66" s="144">
        <f t="shared" si="5"/>
        <v>728000</v>
      </c>
    </row>
    <row r="67" spans="1:6" x14ac:dyDescent="0.2">
      <c r="A67" s="143" t="s">
        <v>102</v>
      </c>
      <c r="B67" s="61"/>
      <c r="C67" s="61"/>
      <c r="D67" s="61"/>
      <c r="E67" s="715"/>
      <c r="F67" s="144">
        <f t="shared" si="5"/>
        <v>0</v>
      </c>
    </row>
    <row r="68" spans="1:6" x14ac:dyDescent="0.2">
      <c r="A68" s="64"/>
      <c r="B68" s="61"/>
      <c r="C68" s="61"/>
      <c r="D68" s="61"/>
      <c r="E68" s="715"/>
      <c r="F68" s="144">
        <f t="shared" si="5"/>
        <v>0</v>
      </c>
    </row>
    <row r="69" spans="1:6" x14ac:dyDescent="0.2">
      <c r="A69" s="64"/>
      <c r="B69" s="61"/>
      <c r="C69" s="61"/>
      <c r="D69" s="61"/>
      <c r="E69" s="715"/>
      <c r="F69" s="144">
        <f t="shared" si="5"/>
        <v>0</v>
      </c>
    </row>
    <row r="70" spans="1:6" ht="13.5" thickBot="1" x14ac:dyDescent="0.25">
      <c r="A70" s="62"/>
      <c r="B70" s="63"/>
      <c r="C70" s="63"/>
      <c r="D70" s="63"/>
      <c r="E70" s="716"/>
      <c r="F70" s="144">
        <f t="shared" si="5"/>
        <v>0</v>
      </c>
    </row>
    <row r="71" spans="1:6" ht="13.5" thickBot="1" x14ac:dyDescent="0.25">
      <c r="A71" s="145" t="s">
        <v>43</v>
      </c>
      <c r="B71" s="146">
        <f>SUM(B64:B70)</f>
        <v>468000</v>
      </c>
      <c r="C71" s="146">
        <f>SUM(C64:C70)</f>
        <v>16546382</v>
      </c>
      <c r="D71" s="146">
        <f>SUM(D64:D70)</f>
        <v>15796649</v>
      </c>
      <c r="E71" s="717"/>
      <c r="F71" s="147">
        <f>SUM(F64:F70)</f>
        <v>32811031</v>
      </c>
    </row>
    <row r="72" spans="1:6" x14ac:dyDescent="0.2">
      <c r="A72" s="671"/>
      <c r="B72" s="672"/>
      <c r="C72" s="672"/>
      <c r="D72" s="672"/>
      <c r="E72" s="672"/>
      <c r="F72" s="672"/>
    </row>
    <row r="73" spans="1:6" x14ac:dyDescent="0.2">
      <c r="A73" s="758" t="s">
        <v>934</v>
      </c>
      <c r="B73" s="759"/>
      <c r="C73" s="759"/>
      <c r="D73" s="759"/>
      <c r="E73" s="759"/>
      <c r="F73" s="759"/>
    </row>
    <row r="74" spans="1:6" ht="21.75" customHeight="1" x14ac:dyDescent="0.2">
      <c r="A74" s="759"/>
      <c r="B74" s="759"/>
      <c r="C74" s="759"/>
      <c r="D74" s="759"/>
      <c r="E74" s="759"/>
      <c r="F74" s="759"/>
    </row>
    <row r="75" spans="1:6" ht="14.25" thickBot="1" x14ac:dyDescent="0.3">
      <c r="A75" s="134"/>
      <c r="B75" s="134"/>
      <c r="C75" s="134"/>
      <c r="D75" s="757" t="s">
        <v>1134</v>
      </c>
      <c r="E75" s="757"/>
      <c r="F75" s="757"/>
    </row>
    <row r="76" spans="1:6" ht="13.5" thickBot="1" x14ac:dyDescent="0.25">
      <c r="A76" s="136" t="s">
        <v>91</v>
      </c>
      <c r="B76" s="137" t="s">
        <v>183</v>
      </c>
      <c r="C76" s="137" t="s">
        <v>429</v>
      </c>
      <c r="D76" s="137" t="s">
        <v>433</v>
      </c>
      <c r="E76" s="718" t="s">
        <v>1126</v>
      </c>
      <c r="F76" s="138" t="s">
        <v>42</v>
      </c>
    </row>
    <row r="77" spans="1:6" x14ac:dyDescent="0.2">
      <c r="A77" s="139" t="s">
        <v>92</v>
      </c>
      <c r="B77" s="59"/>
      <c r="C77" s="59"/>
      <c r="D77" s="59"/>
      <c r="E77" s="713"/>
      <c r="F77" s="140">
        <f t="shared" ref="F77:F83" si="6">SUM(B77:D77)</f>
        <v>0</v>
      </c>
    </row>
    <row r="78" spans="1:6" x14ac:dyDescent="0.2">
      <c r="A78" s="141" t="s">
        <v>103</v>
      </c>
      <c r="B78" s="60"/>
      <c r="C78" s="60"/>
      <c r="D78" s="60"/>
      <c r="E78" s="714"/>
      <c r="F78" s="142">
        <f t="shared" si="6"/>
        <v>0</v>
      </c>
    </row>
    <row r="79" spans="1:6" x14ac:dyDescent="0.2">
      <c r="A79" s="143" t="s">
        <v>93</v>
      </c>
      <c r="B79" s="61"/>
      <c r="C79" s="61">
        <v>43000000</v>
      </c>
      <c r="D79" s="61"/>
      <c r="E79" s="715"/>
      <c r="F79" s="144">
        <f t="shared" si="6"/>
        <v>43000000</v>
      </c>
    </row>
    <row r="80" spans="1:6" x14ac:dyDescent="0.2">
      <c r="A80" s="143" t="s">
        <v>104</v>
      </c>
      <c r="B80" s="61"/>
      <c r="C80" s="61"/>
      <c r="D80" s="61"/>
      <c r="E80" s="715"/>
      <c r="F80" s="144">
        <f t="shared" si="6"/>
        <v>0</v>
      </c>
    </row>
    <row r="81" spans="1:6" x14ac:dyDescent="0.2">
      <c r="A81" s="143" t="s">
        <v>94</v>
      </c>
      <c r="B81" s="61"/>
      <c r="C81" s="61"/>
      <c r="D81" s="61"/>
      <c r="E81" s="715"/>
      <c r="F81" s="144">
        <f t="shared" si="6"/>
        <v>0</v>
      </c>
    </row>
    <row r="82" spans="1:6" x14ac:dyDescent="0.2">
      <c r="A82" s="143" t="s">
        <v>95</v>
      </c>
      <c r="B82" s="61"/>
      <c r="C82" s="61"/>
      <c r="D82" s="61"/>
      <c r="E82" s="715"/>
      <c r="F82" s="144">
        <f t="shared" si="6"/>
        <v>0</v>
      </c>
    </row>
    <row r="83" spans="1:6" ht="13.5" thickBot="1" x14ac:dyDescent="0.25">
      <c r="A83" s="62"/>
      <c r="B83" s="63"/>
      <c r="C83" s="63"/>
      <c r="D83" s="63"/>
      <c r="E83" s="716"/>
      <c r="F83" s="144">
        <f t="shared" si="6"/>
        <v>0</v>
      </c>
    </row>
    <row r="84" spans="1:6" ht="13.5" thickBot="1" x14ac:dyDescent="0.25">
      <c r="A84" s="145" t="s">
        <v>97</v>
      </c>
      <c r="B84" s="146">
        <f>B77+SUM(B79:B83)</f>
        <v>0</v>
      </c>
      <c r="C84" s="146">
        <f>C77+SUM(C79:C83)</f>
        <v>43000000</v>
      </c>
      <c r="D84" s="146">
        <f>D77+SUM(D79:D83)</f>
        <v>0</v>
      </c>
      <c r="E84" s="717"/>
      <c r="F84" s="147">
        <f>F77+SUM(F79:F83)</f>
        <v>43000000</v>
      </c>
    </row>
    <row r="85" spans="1:6" ht="13.5" thickBot="1" x14ac:dyDescent="0.25">
      <c r="A85" s="34"/>
      <c r="B85" s="34"/>
      <c r="C85" s="34"/>
      <c r="D85" s="34"/>
      <c r="E85" s="34"/>
      <c r="F85" s="34"/>
    </row>
    <row r="86" spans="1:6" ht="13.5" thickBot="1" x14ac:dyDescent="0.25">
      <c r="A86" s="136" t="s">
        <v>96</v>
      </c>
      <c r="B86" s="137" t="s">
        <v>183</v>
      </c>
      <c r="C86" s="137" t="s">
        <v>429</v>
      </c>
      <c r="D86" s="137" t="s">
        <v>433</v>
      </c>
      <c r="E86" s="718" t="s">
        <v>1126</v>
      </c>
      <c r="F86" s="138" t="s">
        <v>42</v>
      </c>
    </row>
    <row r="87" spans="1:6" x14ac:dyDescent="0.2">
      <c r="A87" s="139" t="s">
        <v>99</v>
      </c>
      <c r="B87" s="59"/>
      <c r="C87" s="59"/>
      <c r="D87" s="59"/>
      <c r="E87" s="713"/>
      <c r="F87" s="144">
        <f>SUM(B87:E87)</f>
        <v>0</v>
      </c>
    </row>
    <row r="88" spans="1:6" x14ac:dyDescent="0.2">
      <c r="A88" s="148" t="s">
        <v>100</v>
      </c>
      <c r="B88" s="61"/>
      <c r="C88" s="61"/>
      <c r="D88" s="715">
        <v>1823400</v>
      </c>
      <c r="E88" s="715">
        <v>40721945</v>
      </c>
      <c r="F88" s="144">
        <f t="shared" ref="F88:F93" si="7">SUM(B88:E88)</f>
        <v>42545345</v>
      </c>
    </row>
    <row r="89" spans="1:6" x14ac:dyDescent="0.2">
      <c r="A89" s="143" t="s">
        <v>101</v>
      </c>
      <c r="B89" s="61"/>
      <c r="C89" s="61"/>
      <c r="D89" s="715">
        <v>454655</v>
      </c>
      <c r="E89" s="715"/>
      <c r="F89" s="144">
        <f t="shared" si="7"/>
        <v>454655</v>
      </c>
    </row>
    <row r="90" spans="1:6" x14ac:dyDescent="0.2">
      <c r="A90" s="143" t="s">
        <v>102</v>
      </c>
      <c r="B90" s="61"/>
      <c r="C90" s="61"/>
      <c r="D90" s="61"/>
      <c r="E90" s="715"/>
      <c r="F90" s="144">
        <f t="shared" si="7"/>
        <v>0</v>
      </c>
    </row>
    <row r="91" spans="1:6" x14ac:dyDescent="0.2">
      <c r="A91" s="64"/>
      <c r="B91" s="61"/>
      <c r="C91" s="61"/>
      <c r="D91" s="61"/>
      <c r="E91" s="715"/>
      <c r="F91" s="144">
        <f t="shared" si="7"/>
        <v>0</v>
      </c>
    </row>
    <row r="92" spans="1:6" x14ac:dyDescent="0.2">
      <c r="A92" s="64"/>
      <c r="B92" s="61"/>
      <c r="C92" s="61"/>
      <c r="D92" s="61"/>
      <c r="E92" s="715"/>
      <c r="F92" s="144">
        <f t="shared" si="7"/>
        <v>0</v>
      </c>
    </row>
    <row r="93" spans="1:6" ht="13.5" thickBot="1" x14ac:dyDescent="0.25">
      <c r="A93" s="62"/>
      <c r="B93" s="63"/>
      <c r="C93" s="63"/>
      <c r="D93" s="63"/>
      <c r="E93" s="716"/>
      <c r="F93" s="144">
        <f t="shared" si="7"/>
        <v>0</v>
      </c>
    </row>
    <row r="94" spans="1:6" ht="13.5" thickBot="1" x14ac:dyDescent="0.25">
      <c r="A94" s="145" t="s">
        <v>43</v>
      </c>
      <c r="B94" s="146">
        <f>SUM(B87:B93)</f>
        <v>0</v>
      </c>
      <c r="C94" s="146">
        <f>SUM(C87:C93)</f>
        <v>0</v>
      </c>
      <c r="D94" s="146">
        <f>SUM(D87:D93)</f>
        <v>2278055</v>
      </c>
      <c r="E94" s="717"/>
      <c r="F94" s="147">
        <f>F87+SUM(F87:F93)</f>
        <v>43000000</v>
      </c>
    </row>
    <row r="95" spans="1:6" ht="92.25" customHeight="1" x14ac:dyDescent="0.2"/>
    <row r="96" spans="1:6" x14ac:dyDescent="0.2">
      <c r="A96" s="758" t="s">
        <v>1127</v>
      </c>
      <c r="B96" s="759"/>
      <c r="C96" s="759"/>
      <c r="D96" s="759"/>
      <c r="E96" s="759"/>
      <c r="F96" s="759"/>
    </row>
    <row r="97" spans="1:6" ht="28.5" customHeight="1" x14ac:dyDescent="0.2">
      <c r="A97" s="759"/>
      <c r="B97" s="759"/>
      <c r="C97" s="759"/>
      <c r="D97" s="759"/>
      <c r="E97" s="759"/>
      <c r="F97" s="759"/>
    </row>
    <row r="98" spans="1:6" ht="14.25" thickBot="1" x14ac:dyDescent="0.3">
      <c r="A98" s="134"/>
      <c r="B98" s="134"/>
      <c r="C98" s="134"/>
      <c r="D98" s="757" t="s">
        <v>1134</v>
      </c>
      <c r="E98" s="757"/>
      <c r="F98" s="757"/>
    </row>
    <row r="99" spans="1:6" ht="13.5" thickBot="1" x14ac:dyDescent="0.25">
      <c r="A99" s="136" t="s">
        <v>91</v>
      </c>
      <c r="B99" s="137" t="s">
        <v>183</v>
      </c>
      <c r="C99" s="137" t="s">
        <v>429</v>
      </c>
      <c r="D99" s="137" t="s">
        <v>433</v>
      </c>
      <c r="E99" s="718" t="s">
        <v>1126</v>
      </c>
      <c r="F99" s="138" t="s">
        <v>42</v>
      </c>
    </row>
    <row r="100" spans="1:6" ht="13.5" thickBot="1" x14ac:dyDescent="0.25">
      <c r="A100" s="139" t="s">
        <v>92</v>
      </c>
      <c r="B100" s="59"/>
      <c r="C100" s="59"/>
      <c r="D100" s="59"/>
      <c r="E100" s="713"/>
      <c r="F100" s="140">
        <f>SUM(B100:E100)</f>
        <v>0</v>
      </c>
    </row>
    <row r="101" spans="1:6" ht="13.5" thickBot="1" x14ac:dyDescent="0.25">
      <c r="A101" s="141" t="s">
        <v>103</v>
      </c>
      <c r="B101" s="60"/>
      <c r="C101" s="60"/>
      <c r="D101" s="60"/>
      <c r="E101" s="714"/>
      <c r="F101" s="140">
        <f t="shared" ref="F101:F106" si="8">SUM(B101:E101)</f>
        <v>0</v>
      </c>
    </row>
    <row r="102" spans="1:6" ht="13.5" thickBot="1" x14ac:dyDescent="0.25">
      <c r="A102" s="143" t="s">
        <v>93</v>
      </c>
      <c r="B102" s="61"/>
      <c r="C102" s="61"/>
      <c r="D102" s="61">
        <v>10378920</v>
      </c>
      <c r="E102" s="715">
        <v>29621080</v>
      </c>
      <c r="F102" s="140">
        <f t="shared" si="8"/>
        <v>40000000</v>
      </c>
    </row>
    <row r="103" spans="1:6" ht="13.5" thickBot="1" x14ac:dyDescent="0.25">
      <c r="A103" s="143" t="s">
        <v>104</v>
      </c>
      <c r="B103" s="61"/>
      <c r="C103" s="61"/>
      <c r="D103" s="61"/>
      <c r="E103" s="715"/>
      <c r="F103" s="140">
        <f t="shared" si="8"/>
        <v>0</v>
      </c>
    </row>
    <row r="104" spans="1:6" ht="13.5" thickBot="1" x14ac:dyDescent="0.25">
      <c r="A104" s="143" t="s">
        <v>94</v>
      </c>
      <c r="B104" s="61"/>
      <c r="C104" s="61"/>
      <c r="D104" s="61"/>
      <c r="E104" s="715"/>
      <c r="F104" s="140">
        <f t="shared" si="8"/>
        <v>0</v>
      </c>
    </row>
    <row r="105" spans="1:6" ht="13.5" thickBot="1" x14ac:dyDescent="0.25">
      <c r="A105" s="143" t="s">
        <v>95</v>
      </c>
      <c r="B105" s="61"/>
      <c r="C105" s="61"/>
      <c r="D105" s="61"/>
      <c r="E105" s="715"/>
      <c r="F105" s="140">
        <f t="shared" si="8"/>
        <v>0</v>
      </c>
    </row>
    <row r="106" spans="1:6" ht="13.5" thickBot="1" x14ac:dyDescent="0.25">
      <c r="A106" s="62"/>
      <c r="B106" s="63"/>
      <c r="C106" s="63"/>
      <c r="D106" s="63"/>
      <c r="E106" s="716"/>
      <c r="F106" s="140">
        <f t="shared" si="8"/>
        <v>0</v>
      </c>
    </row>
    <row r="107" spans="1:6" ht="13.5" thickBot="1" x14ac:dyDescent="0.25">
      <c r="A107" s="145" t="s">
        <v>97</v>
      </c>
      <c r="B107" s="146">
        <f>B100+SUM(B102:B106)</f>
        <v>0</v>
      </c>
      <c r="C107" s="146">
        <f>C100+SUM(C102:C106)</f>
        <v>0</v>
      </c>
      <c r="D107" s="146">
        <f>D100+SUM(D102:D106)</f>
        <v>10378920</v>
      </c>
      <c r="E107" s="717"/>
      <c r="F107" s="147">
        <f>F100+SUM(F102:F106)</f>
        <v>40000000</v>
      </c>
    </row>
    <row r="108" spans="1:6" ht="13.5" thickBot="1" x14ac:dyDescent="0.25">
      <c r="A108" s="34"/>
      <c r="B108" s="34"/>
      <c r="C108" s="34"/>
      <c r="D108" s="34"/>
      <c r="E108" s="34"/>
      <c r="F108" s="34"/>
    </row>
    <row r="109" spans="1:6" ht="13.5" thickBot="1" x14ac:dyDescent="0.25">
      <c r="A109" s="136" t="s">
        <v>96</v>
      </c>
      <c r="B109" s="137" t="s">
        <v>183</v>
      </c>
      <c r="C109" s="137" t="s">
        <v>429</v>
      </c>
      <c r="D109" s="137" t="s">
        <v>433</v>
      </c>
      <c r="E109" s="718" t="s">
        <v>1126</v>
      </c>
      <c r="F109" s="138" t="s">
        <v>42</v>
      </c>
    </row>
    <row r="110" spans="1:6" x14ac:dyDescent="0.2">
      <c r="A110" s="139" t="s">
        <v>99</v>
      </c>
      <c r="B110" s="59"/>
      <c r="C110" s="59"/>
      <c r="D110" s="59">
        <v>3773588</v>
      </c>
      <c r="E110" s="713"/>
      <c r="F110" s="144">
        <f>SUM(B110:E110)</f>
        <v>3773588</v>
      </c>
    </row>
    <row r="111" spans="1:6" x14ac:dyDescent="0.2">
      <c r="A111" s="148" t="s">
        <v>100</v>
      </c>
      <c r="B111" s="61"/>
      <c r="C111" s="61"/>
      <c r="D111" s="715">
        <v>2009690</v>
      </c>
      <c r="E111" s="715"/>
      <c r="F111" s="144">
        <f t="shared" ref="F111:F116" si="9">SUM(B111:E111)</f>
        <v>2009690</v>
      </c>
    </row>
    <row r="112" spans="1:6" x14ac:dyDescent="0.2">
      <c r="A112" s="143" t="s">
        <v>101</v>
      </c>
      <c r="B112" s="61"/>
      <c r="C112" s="61"/>
      <c r="D112" s="715">
        <v>3524368</v>
      </c>
      <c r="E112" s="715"/>
      <c r="F112" s="144">
        <f t="shared" si="9"/>
        <v>3524368</v>
      </c>
    </row>
    <row r="113" spans="1:6" x14ac:dyDescent="0.2">
      <c r="A113" s="143" t="s">
        <v>102</v>
      </c>
      <c r="B113" s="61"/>
      <c r="C113" s="61"/>
      <c r="D113" s="61"/>
      <c r="E113" s="715"/>
      <c r="F113" s="144">
        <f t="shared" si="9"/>
        <v>0</v>
      </c>
    </row>
    <row r="114" spans="1:6" x14ac:dyDescent="0.2">
      <c r="A114" s="64"/>
      <c r="B114" s="61"/>
      <c r="C114" s="61"/>
      <c r="D114" s="61"/>
      <c r="E114" s="715"/>
      <c r="F114" s="144">
        <f t="shared" si="9"/>
        <v>0</v>
      </c>
    </row>
    <row r="115" spans="1:6" x14ac:dyDescent="0.2">
      <c r="A115" s="64"/>
      <c r="B115" s="61"/>
      <c r="C115" s="61"/>
      <c r="D115" s="61"/>
      <c r="E115" s="715"/>
      <c r="F115" s="144">
        <f t="shared" si="9"/>
        <v>0</v>
      </c>
    </row>
    <row r="116" spans="1:6" ht="13.5" thickBot="1" x14ac:dyDescent="0.25">
      <c r="A116" s="62"/>
      <c r="B116" s="63"/>
      <c r="C116" s="63"/>
      <c r="D116" s="63"/>
      <c r="E116" s="716"/>
      <c r="F116" s="144">
        <f t="shared" si="9"/>
        <v>0</v>
      </c>
    </row>
    <row r="117" spans="1:6" ht="13.5" thickBot="1" x14ac:dyDescent="0.25">
      <c r="A117" s="145" t="s">
        <v>43</v>
      </c>
      <c r="B117" s="146">
        <f>SUM(B110:B116)</f>
        <v>0</v>
      </c>
      <c r="C117" s="146">
        <f>SUM(C110:C116)</f>
        <v>0</v>
      </c>
      <c r="D117" s="146">
        <f>SUM(D110:D116)</f>
        <v>9307646</v>
      </c>
      <c r="E117" s="717"/>
      <c r="F117" s="147">
        <f>SUM(F110:F116)</f>
        <v>9307646</v>
      </c>
    </row>
    <row r="119" spans="1:6" x14ac:dyDescent="0.2">
      <c r="A119" s="758" t="s">
        <v>1128</v>
      </c>
      <c r="B119" s="759"/>
      <c r="C119" s="759"/>
      <c r="D119" s="759"/>
      <c r="E119" s="759"/>
      <c r="F119" s="759"/>
    </row>
    <row r="120" spans="1:6" ht="25.5" customHeight="1" x14ac:dyDescent="0.2">
      <c r="A120" s="759"/>
      <c r="B120" s="759"/>
      <c r="C120" s="759"/>
      <c r="D120" s="759"/>
      <c r="E120" s="759"/>
      <c r="F120" s="759"/>
    </row>
    <row r="121" spans="1:6" ht="14.25" thickBot="1" x14ac:dyDescent="0.3">
      <c r="A121" s="134"/>
      <c r="B121" s="134"/>
      <c r="C121" s="134"/>
      <c r="D121" s="757" t="s">
        <v>1134</v>
      </c>
      <c r="E121" s="757"/>
      <c r="F121" s="757"/>
    </row>
    <row r="122" spans="1:6" ht="13.5" thickBot="1" x14ac:dyDescent="0.25">
      <c r="A122" s="136" t="s">
        <v>91</v>
      </c>
      <c r="B122" s="137" t="s">
        <v>183</v>
      </c>
      <c r="C122" s="137" t="s">
        <v>429</v>
      </c>
      <c r="D122" s="137" t="s">
        <v>433</v>
      </c>
      <c r="E122" s="718" t="s">
        <v>1126</v>
      </c>
      <c r="F122" s="138" t="s">
        <v>42</v>
      </c>
    </row>
    <row r="123" spans="1:6" ht="13.5" thickBot="1" x14ac:dyDescent="0.25">
      <c r="A123" s="139" t="s">
        <v>92</v>
      </c>
      <c r="B123" s="59"/>
      <c r="C123" s="59"/>
      <c r="D123" s="59"/>
      <c r="E123" s="713"/>
      <c r="F123" s="140">
        <f>SUM(B123:E123)</f>
        <v>0</v>
      </c>
    </row>
    <row r="124" spans="1:6" ht="13.5" thickBot="1" x14ac:dyDescent="0.25">
      <c r="A124" s="141" t="s">
        <v>103</v>
      </c>
      <c r="B124" s="60"/>
      <c r="C124" s="60"/>
      <c r="D124" s="60"/>
      <c r="E124" s="714"/>
      <c r="F124" s="140">
        <f t="shared" ref="F124:F129" si="10">SUM(B124:E124)</f>
        <v>0</v>
      </c>
    </row>
    <row r="125" spans="1:6" ht="13.5" thickBot="1" x14ac:dyDescent="0.25">
      <c r="A125" s="143" t="s">
        <v>93</v>
      </c>
      <c r="B125" s="61"/>
      <c r="C125" s="61"/>
      <c r="D125" s="61">
        <v>4427176</v>
      </c>
      <c r="E125" s="715"/>
      <c r="F125" s="140">
        <f t="shared" si="10"/>
        <v>4427176</v>
      </c>
    </row>
    <row r="126" spans="1:6" ht="13.5" thickBot="1" x14ac:dyDescent="0.25">
      <c r="A126" s="143" t="s">
        <v>104</v>
      </c>
      <c r="B126" s="61"/>
      <c r="C126" s="61"/>
      <c r="D126" s="61"/>
      <c r="E126" s="715"/>
      <c r="F126" s="140">
        <f t="shared" si="10"/>
        <v>0</v>
      </c>
    </row>
    <row r="127" spans="1:6" ht="13.5" thickBot="1" x14ac:dyDescent="0.25">
      <c r="A127" s="143" t="s">
        <v>94</v>
      </c>
      <c r="B127" s="61"/>
      <c r="C127" s="61"/>
      <c r="D127" s="61"/>
      <c r="E127" s="715"/>
      <c r="F127" s="140">
        <f t="shared" si="10"/>
        <v>0</v>
      </c>
    </row>
    <row r="128" spans="1:6" ht="13.5" thickBot="1" x14ac:dyDescent="0.25">
      <c r="A128" s="143" t="s">
        <v>95</v>
      </c>
      <c r="B128" s="61"/>
      <c r="C128" s="61"/>
      <c r="D128" s="61"/>
      <c r="E128" s="715"/>
      <c r="F128" s="140">
        <f t="shared" si="10"/>
        <v>0</v>
      </c>
    </row>
    <row r="129" spans="1:6" ht="13.5" thickBot="1" x14ac:dyDescent="0.25">
      <c r="A129" s="62"/>
      <c r="B129" s="63"/>
      <c r="C129" s="63"/>
      <c r="D129" s="63"/>
      <c r="E129" s="716"/>
      <c r="F129" s="140">
        <f t="shared" si="10"/>
        <v>0</v>
      </c>
    </row>
    <row r="130" spans="1:6" ht="13.5" thickBot="1" x14ac:dyDescent="0.25">
      <c r="A130" s="145" t="s">
        <v>97</v>
      </c>
      <c r="B130" s="146">
        <f>B123+SUM(B125:B129)</f>
        <v>0</v>
      </c>
      <c r="C130" s="146">
        <f>C123+SUM(C125:C129)</f>
        <v>0</v>
      </c>
      <c r="D130" s="146">
        <f>D123+SUM(D125:D129)</f>
        <v>4427176</v>
      </c>
      <c r="E130" s="717"/>
      <c r="F130" s="147">
        <f>F123+SUM(F125:F129)</f>
        <v>4427176</v>
      </c>
    </row>
    <row r="131" spans="1:6" ht="13.5" thickBot="1" x14ac:dyDescent="0.25">
      <c r="A131" s="34"/>
      <c r="B131" s="34"/>
      <c r="C131" s="34"/>
      <c r="D131" s="34"/>
      <c r="E131" s="34"/>
      <c r="F131" s="34"/>
    </row>
    <row r="132" spans="1:6" ht="13.5" thickBot="1" x14ac:dyDescent="0.25">
      <c r="A132" s="136" t="s">
        <v>96</v>
      </c>
      <c r="B132" s="137" t="s">
        <v>183</v>
      </c>
      <c r="C132" s="137" t="s">
        <v>429</v>
      </c>
      <c r="D132" s="137" t="s">
        <v>433</v>
      </c>
      <c r="E132" s="718" t="s">
        <v>1126</v>
      </c>
      <c r="F132" s="138" t="s">
        <v>42</v>
      </c>
    </row>
    <row r="133" spans="1:6" x14ac:dyDescent="0.2">
      <c r="A133" s="139" t="s">
        <v>99</v>
      </c>
      <c r="B133" s="59"/>
      <c r="C133" s="59"/>
      <c r="D133" s="59"/>
      <c r="E133" s="713"/>
      <c r="F133" s="144">
        <f>SUM(B133:E133)</f>
        <v>0</v>
      </c>
    </row>
    <row r="134" spans="1:6" x14ac:dyDescent="0.2">
      <c r="A134" s="148" t="s">
        <v>100</v>
      </c>
      <c r="B134" s="61"/>
      <c r="C134" s="61"/>
      <c r="D134" s="715"/>
      <c r="E134" s="715"/>
      <c r="F134" s="144">
        <f t="shared" ref="F134:F139" si="11">SUM(B134:E134)</f>
        <v>0</v>
      </c>
    </row>
    <row r="135" spans="1:6" x14ac:dyDescent="0.2">
      <c r="A135" s="143" t="s">
        <v>101</v>
      </c>
      <c r="B135" s="61"/>
      <c r="C135" s="61"/>
      <c r="D135" s="715">
        <v>199516</v>
      </c>
      <c r="E135" s="715">
        <v>4227660</v>
      </c>
      <c r="F135" s="144">
        <f t="shared" si="11"/>
        <v>4427176</v>
      </c>
    </row>
    <row r="136" spans="1:6" x14ac:dyDescent="0.2">
      <c r="A136" s="143" t="s">
        <v>102</v>
      </c>
      <c r="B136" s="61"/>
      <c r="C136" s="61"/>
      <c r="D136" s="61"/>
      <c r="E136" s="715"/>
      <c r="F136" s="144">
        <f t="shared" si="11"/>
        <v>0</v>
      </c>
    </row>
    <row r="137" spans="1:6" x14ac:dyDescent="0.2">
      <c r="A137" s="64"/>
      <c r="B137" s="61"/>
      <c r="C137" s="61"/>
      <c r="D137" s="61"/>
      <c r="E137" s="715"/>
      <c r="F137" s="144">
        <f t="shared" si="11"/>
        <v>0</v>
      </c>
    </row>
    <row r="138" spans="1:6" x14ac:dyDescent="0.2">
      <c r="A138" s="64"/>
      <c r="B138" s="61"/>
      <c r="C138" s="61"/>
      <c r="D138" s="61"/>
      <c r="E138" s="715"/>
      <c r="F138" s="144">
        <f t="shared" si="11"/>
        <v>0</v>
      </c>
    </row>
    <row r="139" spans="1:6" ht="13.5" thickBot="1" x14ac:dyDescent="0.25">
      <c r="A139" s="62"/>
      <c r="B139" s="63"/>
      <c r="C139" s="63"/>
      <c r="D139" s="63"/>
      <c r="E139" s="716"/>
      <c r="F139" s="144">
        <f t="shared" si="11"/>
        <v>0</v>
      </c>
    </row>
    <row r="140" spans="1:6" ht="13.5" thickBot="1" x14ac:dyDescent="0.25">
      <c r="A140" s="145" t="s">
        <v>43</v>
      </c>
      <c r="B140" s="146">
        <f>SUM(B133:B139)</f>
        <v>0</v>
      </c>
      <c r="C140" s="146">
        <f>SUM(C133:C139)</f>
        <v>0</v>
      </c>
      <c r="D140" s="146">
        <f>SUM(D133:D139)</f>
        <v>199516</v>
      </c>
      <c r="E140" s="717"/>
      <c r="F140" s="147">
        <f>SUM(F133:F139)</f>
        <v>4427176</v>
      </c>
    </row>
  </sheetData>
  <mergeCells count="15">
    <mergeCell ref="A1:F1"/>
    <mergeCell ref="A2:F2"/>
    <mergeCell ref="A73:F74"/>
    <mergeCell ref="D75:F75"/>
    <mergeCell ref="A3:F3"/>
    <mergeCell ref="B24:F24"/>
    <mergeCell ref="D4:F4"/>
    <mergeCell ref="D52:F52"/>
    <mergeCell ref="D27:F27"/>
    <mergeCell ref="A25:F26"/>
    <mergeCell ref="A119:F120"/>
    <mergeCell ref="D121:F121"/>
    <mergeCell ref="A96:F97"/>
    <mergeCell ref="D98:F98"/>
    <mergeCell ref="A50:F51"/>
  </mergeCells>
  <phoneticPr fontId="28" type="noConversion"/>
  <conditionalFormatting sqref="F54:F61 B61:E61 F64:F72 B71:E72 B13:E13 B23:F23 F6:F13 F16:F22">
    <cfRule type="cellIs" dxfId="5" priority="7" stopIfTrue="1" operator="equal">
      <formula>0</formula>
    </cfRule>
  </conditionalFormatting>
  <conditionalFormatting sqref="F29:F36 B36:E36 F39:F47 B46:E47">
    <cfRule type="cellIs" dxfId="4" priority="6" stopIfTrue="1" operator="equal">
      <formula>0</formula>
    </cfRule>
  </conditionalFormatting>
  <conditionalFormatting sqref="F77:F84 B84:E84 B94:E94 F87:F94">
    <cfRule type="cellIs" dxfId="3" priority="5" stopIfTrue="1" operator="equal">
      <formula>0</formula>
    </cfRule>
  </conditionalFormatting>
  <conditionalFormatting sqref="B107:E107 B117:E117 F110:F117 F100:F107">
    <cfRule type="cellIs" dxfId="2" priority="3" stopIfTrue="1" operator="equal">
      <formula>0</formula>
    </cfRule>
  </conditionalFormatting>
  <conditionalFormatting sqref="B130:E130 B140:E140 F133:F140 F123:F130">
    <cfRule type="cellIs" dxfId="1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workbookViewId="0">
      <selection activeCell="J25" sqref="J25"/>
    </sheetView>
  </sheetViews>
  <sheetFormatPr defaultRowHeight="15.75" x14ac:dyDescent="0.25"/>
  <cols>
    <col min="1" max="1" width="7.1640625" style="244" customWidth="1"/>
    <col min="2" max="2" width="71.1640625" style="244" customWidth="1"/>
    <col min="3" max="3" width="13" style="244" customWidth="1"/>
    <col min="4" max="4" width="14.33203125" style="245" customWidth="1"/>
    <col min="5" max="5" width="13" style="269" customWidth="1"/>
    <col min="6" max="16384" width="9.33203125" style="269"/>
  </cols>
  <sheetData>
    <row r="1" spans="1:7" ht="16.5" thickBot="1" x14ac:dyDescent="0.3">
      <c r="A1" s="725" t="s">
        <v>958</v>
      </c>
      <c r="B1" s="731"/>
      <c r="C1" s="731"/>
      <c r="D1" s="731"/>
      <c r="E1" s="266"/>
      <c r="F1" s="266"/>
      <c r="G1" s="266"/>
    </row>
    <row r="2" spans="1:7" ht="60" x14ac:dyDescent="0.25">
      <c r="A2" s="296" t="s">
        <v>156</v>
      </c>
      <c r="B2" s="231" t="s">
        <v>436</v>
      </c>
      <c r="C2" s="356"/>
      <c r="D2" s="304"/>
      <c r="E2" s="318"/>
      <c r="F2" s="318"/>
      <c r="G2" s="318"/>
    </row>
    <row r="3" spans="1:7" ht="15.95" customHeight="1" thickBot="1" x14ac:dyDescent="0.3">
      <c r="A3" s="306" t="s">
        <v>155</v>
      </c>
      <c r="B3" s="232" t="s">
        <v>400</v>
      </c>
      <c r="C3" s="357"/>
      <c r="D3" s="307"/>
    </row>
    <row r="4" spans="1:7" ht="15.95" customHeight="1" thickBot="1" x14ac:dyDescent="0.3">
      <c r="A4" s="730" t="s">
        <v>111</v>
      </c>
      <c r="B4" s="730"/>
      <c r="C4" s="322"/>
      <c r="D4" s="186" t="s">
        <v>1129</v>
      </c>
    </row>
    <row r="5" spans="1:7" ht="38.1" customHeight="1" thickBot="1" x14ac:dyDescent="0.3">
      <c r="A5" s="19" t="s">
        <v>59</v>
      </c>
      <c r="B5" s="20" t="s">
        <v>9</v>
      </c>
      <c r="C5" s="28" t="s">
        <v>938</v>
      </c>
      <c r="D5" s="28" t="s">
        <v>939</v>
      </c>
      <c r="E5" s="455" t="s">
        <v>940</v>
      </c>
    </row>
    <row r="6" spans="1:7" s="273" customFormat="1" ht="12" customHeight="1" thickBot="1" x14ac:dyDescent="0.25">
      <c r="A6" s="270">
        <v>1</v>
      </c>
      <c r="B6" s="271">
        <v>2</v>
      </c>
      <c r="C6" s="272">
        <v>3</v>
      </c>
      <c r="D6" s="272">
        <v>4</v>
      </c>
      <c r="E6" s="272">
        <v>5</v>
      </c>
    </row>
    <row r="7" spans="1:7" s="274" customFormat="1" ht="12" customHeight="1" thickBot="1" x14ac:dyDescent="0.25">
      <c r="A7" s="16" t="s">
        <v>10</v>
      </c>
      <c r="B7" s="17" t="s">
        <v>201</v>
      </c>
      <c r="C7" s="176">
        <f>+C8+C9+C10+C11+C12+C13</f>
        <v>121340101</v>
      </c>
      <c r="D7" s="679">
        <f>+D8+D9+D10+D11+D12+D13+D14</f>
        <v>111068685</v>
      </c>
      <c r="E7" s="680">
        <f>+E8+E9+E10+E11+E12+E13+E14</f>
        <v>111068685</v>
      </c>
    </row>
    <row r="8" spans="1:7" s="274" customFormat="1" ht="12" customHeight="1" x14ac:dyDescent="0.2">
      <c r="A8" s="11" t="s">
        <v>72</v>
      </c>
      <c r="B8" s="275" t="s">
        <v>202</v>
      </c>
      <c r="C8" s="681">
        <v>37337557</v>
      </c>
      <c r="D8" s="681">
        <v>37480907</v>
      </c>
      <c r="E8" s="681">
        <v>37480907</v>
      </c>
    </row>
    <row r="9" spans="1:7" s="274" customFormat="1" ht="12" customHeight="1" x14ac:dyDescent="0.2">
      <c r="A9" s="10" t="s">
        <v>73</v>
      </c>
      <c r="B9" s="276" t="s">
        <v>203</v>
      </c>
      <c r="C9" s="682">
        <v>50700967</v>
      </c>
      <c r="D9" s="682">
        <v>54420634</v>
      </c>
      <c r="E9" s="682">
        <v>54420634</v>
      </c>
    </row>
    <row r="10" spans="1:7" s="274" customFormat="1" ht="12" customHeight="1" x14ac:dyDescent="0.2">
      <c r="A10" s="10" t="s">
        <v>74</v>
      </c>
      <c r="B10" s="276" t="s">
        <v>432</v>
      </c>
      <c r="C10" s="682">
        <v>8939367</v>
      </c>
      <c r="D10" s="682">
        <v>10009814</v>
      </c>
      <c r="E10" s="682">
        <v>10009814</v>
      </c>
    </row>
    <row r="11" spans="1:7" s="274" customFormat="1" ht="12" customHeight="1" x14ac:dyDescent="0.2">
      <c r="A11" s="10" t="s">
        <v>75</v>
      </c>
      <c r="B11" s="276" t="s">
        <v>205</v>
      </c>
      <c r="C11" s="682">
        <v>1958990</v>
      </c>
      <c r="D11" s="682">
        <v>2515109</v>
      </c>
      <c r="E11" s="682">
        <v>2515109</v>
      </c>
    </row>
    <row r="12" spans="1:7" s="274" customFormat="1" ht="12" customHeight="1" x14ac:dyDescent="0.2">
      <c r="A12" s="10" t="s">
        <v>105</v>
      </c>
      <c r="B12" s="276" t="s">
        <v>206</v>
      </c>
      <c r="C12" s="682"/>
      <c r="D12" s="683"/>
      <c r="E12" s="684"/>
    </row>
    <row r="13" spans="1:7" s="274" customFormat="1" ht="12" customHeight="1" x14ac:dyDescent="0.2">
      <c r="A13" s="12" t="s">
        <v>76</v>
      </c>
      <c r="B13" s="276" t="s">
        <v>207</v>
      </c>
      <c r="C13" s="683">
        <v>22403220</v>
      </c>
      <c r="D13" s="682">
        <v>4879661</v>
      </c>
      <c r="E13" s="682">
        <v>4879661</v>
      </c>
    </row>
    <row r="14" spans="1:7" s="274" customFormat="1" ht="12" customHeight="1" thickBot="1" x14ac:dyDescent="0.25">
      <c r="A14" s="12" t="s">
        <v>77</v>
      </c>
      <c r="B14" s="443" t="s">
        <v>571</v>
      </c>
      <c r="C14" s="685"/>
      <c r="D14" s="686">
        <v>1762560</v>
      </c>
      <c r="E14" s="686">
        <v>1762560</v>
      </c>
    </row>
    <row r="15" spans="1:7" s="274" customFormat="1" ht="12" customHeight="1" thickBot="1" x14ac:dyDescent="0.25">
      <c r="A15" s="16" t="s">
        <v>11</v>
      </c>
      <c r="B15" s="171" t="s">
        <v>208</v>
      </c>
      <c r="C15" s="176">
        <f>+C16+C17+C18+C19+C20</f>
        <v>39418450</v>
      </c>
      <c r="D15" s="679">
        <f>+D16+D17+D18+D19+D20</f>
        <v>96300775</v>
      </c>
      <c r="E15" s="680">
        <f>+E16+E17+E18+E19+E20</f>
        <v>96300775</v>
      </c>
    </row>
    <row r="16" spans="1:7" s="274" customFormat="1" ht="12" customHeight="1" x14ac:dyDescent="0.2">
      <c r="A16" s="11" t="s">
        <v>78</v>
      </c>
      <c r="B16" s="275" t="s">
        <v>209</v>
      </c>
      <c r="C16" s="687"/>
      <c r="D16" s="687"/>
      <c r="E16" s="688"/>
    </row>
    <row r="17" spans="1:5" s="274" customFormat="1" ht="12" customHeight="1" x14ac:dyDescent="0.2">
      <c r="A17" s="10" t="s">
        <v>79</v>
      </c>
      <c r="B17" s="276" t="s">
        <v>210</v>
      </c>
      <c r="C17" s="683"/>
      <c r="D17" s="683"/>
      <c r="E17" s="684"/>
    </row>
    <row r="18" spans="1:5" s="274" customFormat="1" ht="12" customHeight="1" x14ac:dyDescent="0.2">
      <c r="A18" s="10" t="s">
        <v>80</v>
      </c>
      <c r="B18" s="276" t="s">
        <v>211</v>
      </c>
      <c r="C18" s="683"/>
      <c r="D18" s="683"/>
      <c r="E18" s="684"/>
    </row>
    <row r="19" spans="1:5" s="274" customFormat="1" ht="12" customHeight="1" x14ac:dyDescent="0.2">
      <c r="A19" s="10" t="s">
        <v>81</v>
      </c>
      <c r="B19" s="276" t="s">
        <v>212</v>
      </c>
      <c r="C19" s="683"/>
      <c r="D19" s="683"/>
      <c r="E19" s="684"/>
    </row>
    <row r="20" spans="1:5" s="274" customFormat="1" ht="12" customHeight="1" x14ac:dyDescent="0.2">
      <c r="A20" s="10" t="s">
        <v>82</v>
      </c>
      <c r="B20" s="276" t="s">
        <v>213</v>
      </c>
      <c r="C20" s="682">
        <v>39418450</v>
      </c>
      <c r="D20" s="682">
        <v>96300775</v>
      </c>
      <c r="E20" s="682">
        <v>96300775</v>
      </c>
    </row>
    <row r="21" spans="1:5" s="274" customFormat="1" ht="12" customHeight="1" thickBot="1" x14ac:dyDescent="0.25">
      <c r="A21" s="12" t="s">
        <v>88</v>
      </c>
      <c r="B21" s="277" t="s">
        <v>214</v>
      </c>
      <c r="C21" s="685"/>
      <c r="D21" s="685">
        <f>10378920+4427176</f>
        <v>14806096</v>
      </c>
      <c r="E21" s="685">
        <f>10378920+4427176</f>
        <v>14806096</v>
      </c>
    </row>
    <row r="22" spans="1:5" s="274" customFormat="1" ht="12" customHeight="1" thickBot="1" x14ac:dyDescent="0.25">
      <c r="A22" s="16" t="s">
        <v>12</v>
      </c>
      <c r="B22" s="17" t="s">
        <v>215</v>
      </c>
      <c r="C22" s="175">
        <f>+C23+C24+C25+C26+C27</f>
        <v>17104196</v>
      </c>
      <c r="D22" s="690">
        <f>+D23+D24+D25+D26+D27</f>
        <v>31021815</v>
      </c>
      <c r="E22" s="691">
        <f>+E23+E24+E25+E26+E27</f>
        <v>31021815</v>
      </c>
    </row>
    <row r="23" spans="1:5" s="274" customFormat="1" ht="12" customHeight="1" thickTop="1" x14ac:dyDescent="0.2">
      <c r="A23" s="11" t="s">
        <v>61</v>
      </c>
      <c r="B23" s="275" t="s">
        <v>216</v>
      </c>
      <c r="C23" s="692"/>
      <c r="D23" s="693">
        <v>27501596</v>
      </c>
      <c r="E23" s="693">
        <v>27501596</v>
      </c>
    </row>
    <row r="24" spans="1:5" s="274" customFormat="1" ht="12" customHeight="1" x14ac:dyDescent="0.2">
      <c r="A24" s="10" t="s">
        <v>62</v>
      </c>
      <c r="B24" s="276" t="s">
        <v>217</v>
      </c>
      <c r="C24" s="683"/>
      <c r="D24" s="683"/>
      <c r="E24" s="684"/>
    </row>
    <row r="25" spans="1:5" s="274" customFormat="1" ht="12" customHeight="1" x14ac:dyDescent="0.2">
      <c r="A25" s="10" t="s">
        <v>63</v>
      </c>
      <c r="B25" s="276" t="s">
        <v>218</v>
      </c>
      <c r="C25" s="683"/>
      <c r="D25" s="683"/>
      <c r="E25" s="684"/>
    </row>
    <row r="26" spans="1:5" s="274" customFormat="1" ht="12" customHeight="1" x14ac:dyDescent="0.2">
      <c r="A26" s="10" t="s">
        <v>64</v>
      </c>
      <c r="B26" s="276" t="s">
        <v>219</v>
      </c>
      <c r="C26" s="683"/>
      <c r="D26" s="683"/>
      <c r="E26" s="684"/>
    </row>
    <row r="27" spans="1:5" s="274" customFormat="1" ht="12" customHeight="1" x14ac:dyDescent="0.2">
      <c r="A27" s="10" t="s">
        <v>122</v>
      </c>
      <c r="B27" s="276" t="s">
        <v>220</v>
      </c>
      <c r="C27" s="682">
        <v>17104196</v>
      </c>
      <c r="D27" s="682">
        <v>3520219</v>
      </c>
      <c r="E27" s="682">
        <v>3520219</v>
      </c>
    </row>
    <row r="28" spans="1:5" s="274" customFormat="1" ht="12" customHeight="1" thickBot="1" x14ac:dyDescent="0.25">
      <c r="A28" s="12" t="s">
        <v>123</v>
      </c>
      <c r="B28" s="277" t="s">
        <v>221</v>
      </c>
      <c r="C28" s="694"/>
      <c r="D28" s="694"/>
      <c r="E28" s="695"/>
    </row>
    <row r="29" spans="1:5" s="274" customFormat="1" ht="12" customHeight="1" thickTop="1" thickBot="1" x14ac:dyDescent="0.25">
      <c r="A29" s="16" t="s">
        <v>124</v>
      </c>
      <c r="B29" s="17" t="s">
        <v>222</v>
      </c>
      <c r="C29" s="696">
        <f>+C30+C33+C34+C35</f>
        <v>86940000</v>
      </c>
      <c r="D29" s="697">
        <f>+D30+D33+D34+D35</f>
        <v>99466337</v>
      </c>
      <c r="E29" s="696">
        <f>+E30+E33+E34+E35</f>
        <v>99466337</v>
      </c>
    </row>
    <row r="30" spans="1:5" s="274" customFormat="1" ht="12" customHeight="1" x14ac:dyDescent="0.2">
      <c r="A30" s="11" t="s">
        <v>223</v>
      </c>
      <c r="B30" s="275" t="s">
        <v>224</v>
      </c>
      <c r="C30" s="698">
        <f>+C31+C32</f>
        <v>83600000</v>
      </c>
      <c r="D30" s="699">
        <f>+D31+D32</f>
        <v>93400698</v>
      </c>
      <c r="E30" s="699">
        <f>+E31+E32</f>
        <v>93400698</v>
      </c>
    </row>
    <row r="31" spans="1:5" s="274" customFormat="1" ht="12" customHeight="1" x14ac:dyDescent="0.2">
      <c r="A31" s="10" t="s">
        <v>225</v>
      </c>
      <c r="B31" s="276" t="s">
        <v>226</v>
      </c>
      <c r="C31" s="700">
        <v>3600000</v>
      </c>
      <c r="D31" s="683">
        <v>5897734</v>
      </c>
      <c r="E31" s="683">
        <v>5897734</v>
      </c>
    </row>
    <row r="32" spans="1:5" s="274" customFormat="1" ht="12" customHeight="1" x14ac:dyDescent="0.2">
      <c r="A32" s="10" t="s">
        <v>227</v>
      </c>
      <c r="B32" s="276" t="s">
        <v>228</v>
      </c>
      <c r="C32" s="700">
        <v>80000000</v>
      </c>
      <c r="D32" s="683">
        <v>87502964</v>
      </c>
      <c r="E32" s="684">
        <v>87502964</v>
      </c>
    </row>
    <row r="33" spans="1:5" s="274" customFormat="1" ht="12" customHeight="1" x14ac:dyDescent="0.2">
      <c r="A33" s="10" t="s">
        <v>229</v>
      </c>
      <c r="B33" s="276" t="s">
        <v>230</v>
      </c>
      <c r="C33" s="700">
        <v>2500000</v>
      </c>
      <c r="D33" s="683">
        <v>4008521</v>
      </c>
      <c r="E33" s="684">
        <v>4008521</v>
      </c>
    </row>
    <row r="34" spans="1:5" s="274" customFormat="1" ht="12" customHeight="1" x14ac:dyDescent="0.2">
      <c r="A34" s="10" t="s">
        <v>231</v>
      </c>
      <c r="B34" s="276" t="s">
        <v>232</v>
      </c>
      <c r="C34" s="700"/>
      <c r="D34" s="683"/>
      <c r="E34" s="684"/>
    </row>
    <row r="35" spans="1:5" s="274" customFormat="1" ht="12" customHeight="1" thickBot="1" x14ac:dyDescent="0.25">
      <c r="A35" s="12" t="s">
        <v>233</v>
      </c>
      <c r="B35" s="277" t="s">
        <v>234</v>
      </c>
      <c r="C35" s="701">
        <v>840000</v>
      </c>
      <c r="D35" s="685">
        <v>2057118</v>
      </c>
      <c r="E35" s="684">
        <v>2057118</v>
      </c>
    </row>
    <row r="36" spans="1:5" s="274" customFormat="1" ht="12" customHeight="1" thickBot="1" x14ac:dyDescent="0.25">
      <c r="A36" s="16" t="s">
        <v>14</v>
      </c>
      <c r="B36" s="17" t="s">
        <v>235</v>
      </c>
      <c r="C36" s="176">
        <f>SUM(C37:C46)</f>
        <v>8044000</v>
      </c>
      <c r="D36" s="679">
        <f>SUM(D37:D46)</f>
        <v>8571286</v>
      </c>
      <c r="E36" s="176">
        <f>SUM(E37:E46)</f>
        <v>8571286</v>
      </c>
    </row>
    <row r="37" spans="1:5" s="274" customFormat="1" ht="12" customHeight="1" x14ac:dyDescent="0.2">
      <c r="A37" s="11" t="s">
        <v>65</v>
      </c>
      <c r="B37" s="275" t="s">
        <v>236</v>
      </c>
      <c r="C37" s="687">
        <v>400000</v>
      </c>
      <c r="D37" s="687">
        <v>1091072</v>
      </c>
      <c r="E37" s="687">
        <v>1091072</v>
      </c>
    </row>
    <row r="38" spans="1:5" s="274" customFormat="1" ht="12" customHeight="1" x14ac:dyDescent="0.2">
      <c r="A38" s="10" t="s">
        <v>66</v>
      </c>
      <c r="B38" s="276" t="s">
        <v>237</v>
      </c>
      <c r="C38" s="683">
        <v>3475000</v>
      </c>
      <c r="D38" s="683">
        <v>4199521</v>
      </c>
      <c r="E38" s="683">
        <v>4199521</v>
      </c>
    </row>
    <row r="39" spans="1:5" s="274" customFormat="1" ht="12" customHeight="1" x14ac:dyDescent="0.2">
      <c r="A39" s="10" t="s">
        <v>67</v>
      </c>
      <c r="B39" s="276" t="s">
        <v>238</v>
      </c>
      <c r="C39" s="683">
        <v>1300000</v>
      </c>
      <c r="D39" s="683">
        <v>1365480</v>
      </c>
      <c r="E39" s="683">
        <v>1365480</v>
      </c>
    </row>
    <row r="40" spans="1:5" s="274" customFormat="1" ht="12" customHeight="1" x14ac:dyDescent="0.2">
      <c r="A40" s="10" t="s">
        <v>126</v>
      </c>
      <c r="B40" s="276" t="s">
        <v>239</v>
      </c>
      <c r="C40" s="683"/>
      <c r="D40" s="683"/>
      <c r="E40" s="683"/>
    </row>
    <row r="41" spans="1:5" s="274" customFormat="1" ht="12" customHeight="1" x14ac:dyDescent="0.2">
      <c r="A41" s="10" t="s">
        <v>127</v>
      </c>
      <c r="B41" s="276" t="s">
        <v>240</v>
      </c>
      <c r="C41" s="683">
        <v>154000</v>
      </c>
      <c r="D41" s="683">
        <v>148145</v>
      </c>
      <c r="E41" s="683">
        <v>148145</v>
      </c>
    </row>
    <row r="42" spans="1:5" s="274" customFormat="1" ht="12" customHeight="1" x14ac:dyDescent="0.2">
      <c r="A42" s="10" t="s">
        <v>128</v>
      </c>
      <c r="B42" s="276" t="s">
        <v>241</v>
      </c>
      <c r="C42" s="683">
        <v>1030000</v>
      </c>
      <c r="D42" s="683">
        <v>1163517</v>
      </c>
      <c r="E42" s="683">
        <v>1163517</v>
      </c>
    </row>
    <row r="43" spans="1:5" s="274" customFormat="1" ht="12" customHeight="1" x14ac:dyDescent="0.2">
      <c r="A43" s="10" t="s">
        <v>129</v>
      </c>
      <c r="B43" s="276" t="s">
        <v>242</v>
      </c>
      <c r="C43" s="683">
        <v>65000</v>
      </c>
      <c r="D43" s="683"/>
      <c r="E43" s="683"/>
    </row>
    <row r="44" spans="1:5" s="274" customFormat="1" ht="12" customHeight="1" x14ac:dyDescent="0.2">
      <c r="A44" s="10" t="s">
        <v>130</v>
      </c>
      <c r="B44" s="276" t="s">
        <v>243</v>
      </c>
      <c r="C44" s="683">
        <v>120000</v>
      </c>
      <c r="D44" s="683">
        <v>139</v>
      </c>
      <c r="E44" s="683">
        <v>139</v>
      </c>
    </row>
    <row r="45" spans="1:5" s="274" customFormat="1" ht="12" customHeight="1" x14ac:dyDescent="0.2">
      <c r="A45" s="10" t="s">
        <v>244</v>
      </c>
      <c r="B45" s="276" t="s">
        <v>245</v>
      </c>
      <c r="C45" s="708"/>
      <c r="D45" s="708"/>
      <c r="E45" s="684"/>
    </row>
    <row r="46" spans="1:5" s="274" customFormat="1" ht="12" customHeight="1" thickBot="1" x14ac:dyDescent="0.25">
      <c r="A46" s="12" t="s">
        <v>246</v>
      </c>
      <c r="B46" s="277" t="s">
        <v>247</v>
      </c>
      <c r="C46" s="709">
        <v>1500000</v>
      </c>
      <c r="D46" s="709">
        <v>603412</v>
      </c>
      <c r="E46" s="689">
        <v>603412</v>
      </c>
    </row>
    <row r="47" spans="1:5" s="274" customFormat="1" ht="12" customHeight="1" thickBot="1" x14ac:dyDescent="0.25">
      <c r="A47" s="16" t="s">
        <v>15</v>
      </c>
      <c r="B47" s="17" t="s">
        <v>248</v>
      </c>
      <c r="C47" s="176">
        <f>SUM(C48:C52)</f>
        <v>0</v>
      </c>
      <c r="D47" s="679">
        <f>SUM(D48:D52)</f>
        <v>0</v>
      </c>
      <c r="E47" s="176">
        <f>SUM(E48:E52)</f>
        <v>0</v>
      </c>
    </row>
    <row r="48" spans="1:5" s="274" customFormat="1" ht="12" customHeight="1" x14ac:dyDescent="0.2">
      <c r="A48" s="11" t="s">
        <v>68</v>
      </c>
      <c r="B48" s="275" t="s">
        <v>249</v>
      </c>
      <c r="C48" s="705"/>
      <c r="D48" s="710"/>
      <c r="E48" s="684"/>
    </row>
    <row r="49" spans="1:5" s="274" customFormat="1" ht="12" customHeight="1" x14ac:dyDescent="0.2">
      <c r="A49" s="10" t="s">
        <v>69</v>
      </c>
      <c r="B49" s="276" t="s">
        <v>250</v>
      </c>
      <c r="C49" s="703"/>
      <c r="D49" s="708"/>
      <c r="E49" s="684"/>
    </row>
    <row r="50" spans="1:5" s="274" customFormat="1" ht="12" customHeight="1" x14ac:dyDescent="0.2">
      <c r="A50" s="10" t="s">
        <v>251</v>
      </c>
      <c r="B50" s="276" t="s">
        <v>252</v>
      </c>
      <c r="C50" s="703"/>
      <c r="D50" s="708"/>
      <c r="E50" s="684"/>
    </row>
    <row r="51" spans="1:5" s="274" customFormat="1" ht="12" customHeight="1" x14ac:dyDescent="0.2">
      <c r="A51" s="10" t="s">
        <v>253</v>
      </c>
      <c r="B51" s="276" t="s">
        <v>254</v>
      </c>
      <c r="C51" s="703"/>
      <c r="D51" s="708"/>
      <c r="E51" s="684"/>
    </row>
    <row r="52" spans="1:5" s="274" customFormat="1" ht="12" customHeight="1" thickBot="1" x14ac:dyDescent="0.25">
      <c r="A52" s="12" t="s">
        <v>255</v>
      </c>
      <c r="B52" s="277" t="s">
        <v>256</v>
      </c>
      <c r="C52" s="704"/>
      <c r="D52" s="709"/>
      <c r="E52" s="684"/>
    </row>
    <row r="53" spans="1:5" s="274" customFormat="1" ht="12" customHeight="1" thickBot="1" x14ac:dyDescent="0.25">
      <c r="A53" s="16" t="s">
        <v>131</v>
      </c>
      <c r="B53" s="17" t="s">
        <v>257</v>
      </c>
      <c r="C53" s="176">
        <f>SUM(C54:C56)</f>
        <v>0</v>
      </c>
      <c r="D53" s="679">
        <f>SUM(D54:D56)</f>
        <v>50000</v>
      </c>
      <c r="E53" s="176">
        <f>SUM(E54:E56)</f>
        <v>50000</v>
      </c>
    </row>
    <row r="54" spans="1:5" s="274" customFormat="1" ht="12" customHeight="1" x14ac:dyDescent="0.2">
      <c r="A54" s="11" t="s">
        <v>70</v>
      </c>
      <c r="B54" s="275" t="s">
        <v>258</v>
      </c>
      <c r="C54" s="702"/>
      <c r="D54" s="687"/>
      <c r="E54" s="688"/>
    </row>
    <row r="55" spans="1:5" s="274" customFormat="1" ht="12" customHeight="1" x14ac:dyDescent="0.2">
      <c r="A55" s="10" t="s">
        <v>71</v>
      </c>
      <c r="B55" s="276" t="s">
        <v>259</v>
      </c>
      <c r="C55" s="700"/>
      <c r="D55" s="683"/>
      <c r="E55" s="684"/>
    </row>
    <row r="56" spans="1:5" s="274" customFormat="1" ht="12" customHeight="1" x14ac:dyDescent="0.2">
      <c r="A56" s="10" t="s">
        <v>260</v>
      </c>
      <c r="B56" s="276" t="s">
        <v>261</v>
      </c>
      <c r="C56" s="700"/>
      <c r="D56" s="683">
        <v>50000</v>
      </c>
      <c r="E56" s="683">
        <v>50000</v>
      </c>
    </row>
    <row r="57" spans="1:5" s="274" customFormat="1" ht="12" customHeight="1" thickBot="1" x14ac:dyDescent="0.25">
      <c r="A57" s="12" t="s">
        <v>262</v>
      </c>
      <c r="B57" s="277" t="s">
        <v>263</v>
      </c>
      <c r="C57" s="701"/>
      <c r="D57" s="685"/>
      <c r="E57" s="689"/>
    </row>
    <row r="58" spans="1:5" s="274" customFormat="1" ht="12" customHeight="1" thickBot="1" x14ac:dyDescent="0.25">
      <c r="A58" s="16" t="s">
        <v>17</v>
      </c>
      <c r="B58" s="171" t="s">
        <v>264</v>
      </c>
      <c r="C58" s="176">
        <f>SUM(C59:C61)</f>
        <v>0</v>
      </c>
      <c r="D58" s="679">
        <f>SUM(D59:D61)</f>
        <v>0</v>
      </c>
      <c r="E58" s="176">
        <f>SUM(E59:E61)</f>
        <v>0</v>
      </c>
    </row>
    <row r="59" spans="1:5" s="274" customFormat="1" ht="12" customHeight="1" x14ac:dyDescent="0.2">
      <c r="A59" s="11" t="s">
        <v>132</v>
      </c>
      <c r="B59" s="275" t="s">
        <v>265</v>
      </c>
      <c r="C59" s="703"/>
      <c r="D59" s="710"/>
      <c r="E59" s="684"/>
    </row>
    <row r="60" spans="1:5" s="274" customFormat="1" ht="12" customHeight="1" x14ac:dyDescent="0.2">
      <c r="A60" s="10" t="s">
        <v>133</v>
      </c>
      <c r="B60" s="276" t="s">
        <v>266</v>
      </c>
      <c r="C60" s="703"/>
      <c r="D60" s="708"/>
      <c r="E60" s="684"/>
    </row>
    <row r="61" spans="1:5" s="274" customFormat="1" ht="12" customHeight="1" x14ac:dyDescent="0.2">
      <c r="A61" s="10" t="s">
        <v>163</v>
      </c>
      <c r="B61" s="276" t="s">
        <v>267</v>
      </c>
      <c r="C61" s="703"/>
      <c r="D61" s="708"/>
      <c r="E61" s="684"/>
    </row>
    <row r="62" spans="1:5" s="274" customFormat="1" ht="12" customHeight="1" thickBot="1" x14ac:dyDescent="0.25">
      <c r="A62" s="12" t="s">
        <v>268</v>
      </c>
      <c r="B62" s="277" t="s">
        <v>269</v>
      </c>
      <c r="C62" s="703"/>
      <c r="D62" s="709"/>
      <c r="E62" s="684"/>
    </row>
    <row r="63" spans="1:5" s="274" customFormat="1" ht="12" customHeight="1" thickBot="1" x14ac:dyDescent="0.25">
      <c r="A63" s="16" t="s">
        <v>18</v>
      </c>
      <c r="B63" s="17" t="s">
        <v>270</v>
      </c>
      <c r="C63" s="182">
        <f>+C7+C15+C22+C29+C36+C47+C53+C58</f>
        <v>272846747</v>
      </c>
      <c r="D63" s="706">
        <f>+D7+D15+D22+D29+D36+D47+D53+D58</f>
        <v>346478898</v>
      </c>
      <c r="E63" s="182">
        <f>+E7+E15+E22+E29+E36+E47+E53+E58</f>
        <v>346478898</v>
      </c>
    </row>
    <row r="64" spans="1:5" s="274" customFormat="1" ht="12" customHeight="1" thickBot="1" x14ac:dyDescent="0.25">
      <c r="A64" s="279" t="s">
        <v>271</v>
      </c>
      <c r="B64" s="171" t="s">
        <v>272</v>
      </c>
      <c r="C64" s="711">
        <f>SUM(C65:C67)</f>
        <v>0</v>
      </c>
      <c r="D64" s="711">
        <f>SUM(D65:D67)</f>
        <v>0</v>
      </c>
      <c r="E64" s="684"/>
    </row>
    <row r="65" spans="1:5" s="274" customFormat="1" ht="12" customHeight="1" x14ac:dyDescent="0.2">
      <c r="A65" s="11" t="s">
        <v>273</v>
      </c>
      <c r="B65" s="275" t="s">
        <v>274</v>
      </c>
      <c r="C65" s="705"/>
      <c r="D65" s="708"/>
      <c r="E65" s="684"/>
    </row>
    <row r="66" spans="1:5" s="274" customFormat="1" ht="12" customHeight="1" x14ac:dyDescent="0.2">
      <c r="A66" s="10" t="s">
        <v>275</v>
      </c>
      <c r="B66" s="276" t="s">
        <v>276</v>
      </c>
      <c r="C66" s="703"/>
      <c r="D66" s="708"/>
      <c r="E66" s="684"/>
    </row>
    <row r="67" spans="1:5" s="274" customFormat="1" ht="12" customHeight="1" thickBot="1" x14ac:dyDescent="0.25">
      <c r="A67" s="12" t="s">
        <v>277</v>
      </c>
      <c r="B67" s="280" t="s">
        <v>278</v>
      </c>
      <c r="C67" s="703"/>
      <c r="D67" s="709"/>
      <c r="E67" s="684"/>
    </row>
    <row r="68" spans="1:5" s="274" customFormat="1" ht="12" customHeight="1" thickBot="1" x14ac:dyDescent="0.25">
      <c r="A68" s="279" t="s">
        <v>279</v>
      </c>
      <c r="B68" s="171" t="s">
        <v>280</v>
      </c>
      <c r="C68" s="176">
        <f>SUM(C69:C72)</f>
        <v>0</v>
      </c>
      <c r="D68" s="679">
        <f>SUM(D69:D72)</f>
        <v>0</v>
      </c>
      <c r="E68" s="176">
        <f>SUM(E69:E72)</f>
        <v>0</v>
      </c>
    </row>
    <row r="69" spans="1:5" s="274" customFormat="1" ht="12" customHeight="1" x14ac:dyDescent="0.2">
      <c r="A69" s="11" t="s">
        <v>106</v>
      </c>
      <c r="B69" s="275" t="s">
        <v>281</v>
      </c>
      <c r="C69" s="703"/>
      <c r="D69" s="710"/>
      <c r="E69" s="684"/>
    </row>
    <row r="70" spans="1:5" s="274" customFormat="1" ht="12" customHeight="1" x14ac:dyDescent="0.2">
      <c r="A70" s="10" t="s">
        <v>107</v>
      </c>
      <c r="B70" s="276" t="s">
        <v>282</v>
      </c>
      <c r="C70" s="703"/>
      <c r="D70" s="708"/>
      <c r="E70" s="684"/>
    </row>
    <row r="71" spans="1:5" s="274" customFormat="1" ht="12" customHeight="1" x14ac:dyDescent="0.2">
      <c r="A71" s="10" t="s">
        <v>283</v>
      </c>
      <c r="B71" s="276" t="s">
        <v>284</v>
      </c>
      <c r="C71" s="703"/>
      <c r="D71" s="708"/>
      <c r="E71" s="684"/>
    </row>
    <row r="72" spans="1:5" s="274" customFormat="1" ht="12" customHeight="1" thickBot="1" x14ac:dyDescent="0.25">
      <c r="A72" s="12" t="s">
        <v>285</v>
      </c>
      <c r="B72" s="277" t="s">
        <v>286</v>
      </c>
      <c r="C72" s="703"/>
      <c r="D72" s="709"/>
      <c r="E72" s="684"/>
    </row>
    <row r="73" spans="1:5" s="274" customFormat="1" ht="12" customHeight="1" thickBot="1" x14ac:dyDescent="0.25">
      <c r="A73" s="279" t="s">
        <v>287</v>
      </c>
      <c r="B73" s="171" t="s">
        <v>288</v>
      </c>
      <c r="C73" s="176">
        <f>SUM(C74:C75)</f>
        <v>172695347</v>
      </c>
      <c r="D73" s="679">
        <f>SUM(D74:D75)</f>
        <v>172710355</v>
      </c>
      <c r="E73" s="176">
        <f>SUM(E74:E75)</f>
        <v>172710355</v>
      </c>
    </row>
    <row r="74" spans="1:5" s="274" customFormat="1" ht="12" customHeight="1" x14ac:dyDescent="0.2">
      <c r="A74" s="11" t="s">
        <v>289</v>
      </c>
      <c r="B74" s="275" t="s">
        <v>431</v>
      </c>
      <c r="C74" s="703">
        <v>172695347</v>
      </c>
      <c r="D74" s="710">
        <v>172710355</v>
      </c>
      <c r="E74" s="710">
        <v>172710355</v>
      </c>
    </row>
    <row r="75" spans="1:5" s="274" customFormat="1" ht="12" customHeight="1" thickBot="1" x14ac:dyDescent="0.25">
      <c r="A75" s="12" t="s">
        <v>291</v>
      </c>
      <c r="B75" s="277" t="s">
        <v>292</v>
      </c>
      <c r="C75" s="703"/>
      <c r="D75" s="709"/>
      <c r="E75" s="689"/>
    </row>
    <row r="76" spans="1:5" s="274" customFormat="1" ht="12" customHeight="1" thickBot="1" x14ac:dyDescent="0.25">
      <c r="A76" s="279" t="s">
        <v>293</v>
      </c>
      <c r="B76" s="171" t="s">
        <v>294</v>
      </c>
      <c r="C76" s="176">
        <f>SUM(C77:C79)</f>
        <v>0</v>
      </c>
      <c r="D76" s="679">
        <f>SUM(D77:D79)</f>
        <v>3604747</v>
      </c>
      <c r="E76" s="176">
        <f>SUM(E77:E79)</f>
        <v>3604747</v>
      </c>
    </row>
    <row r="77" spans="1:5" s="274" customFormat="1" ht="12" customHeight="1" x14ac:dyDescent="0.2">
      <c r="A77" s="11" t="s">
        <v>295</v>
      </c>
      <c r="B77" s="275" t="s">
        <v>296</v>
      </c>
      <c r="C77" s="703"/>
      <c r="D77" s="710">
        <v>3604747</v>
      </c>
      <c r="E77" s="710">
        <v>3604747</v>
      </c>
    </row>
    <row r="78" spans="1:5" s="274" customFormat="1" ht="12" customHeight="1" x14ac:dyDescent="0.2">
      <c r="A78" s="10" t="s">
        <v>297</v>
      </c>
      <c r="B78" s="276" t="s">
        <v>438</v>
      </c>
      <c r="C78" s="703"/>
      <c r="D78" s="708"/>
      <c r="E78" s="708"/>
    </row>
    <row r="79" spans="1:5" s="274" customFormat="1" ht="12" customHeight="1" thickBot="1" x14ac:dyDescent="0.25">
      <c r="A79" s="12" t="s">
        <v>299</v>
      </c>
      <c r="B79" s="277" t="s">
        <v>300</v>
      </c>
      <c r="C79" s="703"/>
      <c r="D79" s="709"/>
      <c r="E79" s="689"/>
    </row>
    <row r="80" spans="1:5" s="274" customFormat="1" ht="12" customHeight="1" thickBot="1" x14ac:dyDescent="0.25">
      <c r="A80" s="279" t="s">
        <v>301</v>
      </c>
      <c r="B80" s="171" t="s">
        <v>302</v>
      </c>
      <c r="C80" s="176">
        <f>SUM(C81:C84)</f>
        <v>0</v>
      </c>
      <c r="D80" s="679">
        <f>SUM(D81:D84)</f>
        <v>0</v>
      </c>
      <c r="E80" s="176">
        <f>SUM(E81:E84)</f>
        <v>0</v>
      </c>
    </row>
    <row r="81" spans="1:5" s="274" customFormat="1" ht="12" customHeight="1" x14ac:dyDescent="0.2">
      <c r="A81" s="281" t="s">
        <v>303</v>
      </c>
      <c r="B81" s="275" t="s">
        <v>304</v>
      </c>
      <c r="C81" s="703"/>
      <c r="D81" s="710"/>
      <c r="E81" s="684"/>
    </row>
    <row r="82" spans="1:5" s="274" customFormat="1" ht="12" customHeight="1" x14ac:dyDescent="0.2">
      <c r="A82" s="282" t="s">
        <v>305</v>
      </c>
      <c r="B82" s="276" t="s">
        <v>306</v>
      </c>
      <c r="C82" s="703"/>
      <c r="D82" s="708"/>
      <c r="E82" s="684"/>
    </row>
    <row r="83" spans="1:5" s="274" customFormat="1" ht="12" customHeight="1" x14ac:dyDescent="0.2">
      <c r="A83" s="282" t="s">
        <v>307</v>
      </c>
      <c r="B83" s="276" t="s">
        <v>308</v>
      </c>
      <c r="C83" s="703"/>
      <c r="D83" s="708"/>
      <c r="E83" s="684"/>
    </row>
    <row r="84" spans="1:5" s="274" customFormat="1" ht="12" customHeight="1" thickBot="1" x14ac:dyDescent="0.25">
      <c r="A84" s="283" t="s">
        <v>309</v>
      </c>
      <c r="B84" s="277" t="s">
        <v>310</v>
      </c>
      <c r="C84" s="703"/>
      <c r="D84" s="709"/>
      <c r="E84" s="684"/>
    </row>
    <row r="85" spans="1:5" s="274" customFormat="1" ht="13.5" customHeight="1" thickBot="1" x14ac:dyDescent="0.25">
      <c r="A85" s="279" t="s">
        <v>311</v>
      </c>
      <c r="B85" s="171" t="s">
        <v>312</v>
      </c>
      <c r="C85" s="284"/>
      <c r="D85" s="707"/>
      <c r="E85" s="284"/>
    </row>
    <row r="86" spans="1:5" s="274" customFormat="1" ht="15.75" customHeight="1" thickBot="1" x14ac:dyDescent="0.25">
      <c r="A86" s="279" t="s">
        <v>313</v>
      </c>
      <c r="B86" s="285" t="s">
        <v>314</v>
      </c>
      <c r="C86" s="182">
        <f>+C64+C68+C73+C76+C80+C85</f>
        <v>172695347</v>
      </c>
      <c r="D86" s="706">
        <f>+D64+D68+D73+D76+D80+D85</f>
        <v>176315102</v>
      </c>
      <c r="E86" s="182">
        <f>+E64+E68+E73+E76+E80+E85</f>
        <v>176315102</v>
      </c>
    </row>
    <row r="87" spans="1:5" s="274" customFormat="1" ht="16.5" customHeight="1" thickBot="1" x14ac:dyDescent="0.25">
      <c r="A87" s="286" t="s">
        <v>315</v>
      </c>
      <c r="B87" s="287" t="s">
        <v>316</v>
      </c>
      <c r="C87" s="182">
        <f>+C63+C86</f>
        <v>445542094</v>
      </c>
      <c r="D87" s="706">
        <f>+D63+D86</f>
        <v>522794000</v>
      </c>
      <c r="E87" s="182">
        <f>+E63+E86</f>
        <v>522794000</v>
      </c>
    </row>
    <row r="88" spans="1:5" s="274" customFormat="1" ht="14.25" customHeight="1" x14ac:dyDescent="0.2">
      <c r="A88" s="1"/>
      <c r="B88" s="2"/>
      <c r="C88" s="2"/>
      <c r="D88" s="183"/>
    </row>
    <row r="89" spans="1:5" ht="16.5" customHeight="1" x14ac:dyDescent="0.25">
      <c r="A89" s="733" t="s">
        <v>38</v>
      </c>
      <c r="B89" s="733"/>
      <c r="C89" s="733"/>
      <c r="D89" s="733"/>
    </row>
    <row r="90" spans="1:5" s="288" customFormat="1" ht="16.5" customHeight="1" thickBot="1" x14ac:dyDescent="0.3">
      <c r="A90" s="734" t="s">
        <v>112</v>
      </c>
      <c r="B90" s="734"/>
      <c r="C90" s="323"/>
      <c r="D90" s="267" t="s">
        <v>1129</v>
      </c>
    </row>
    <row r="91" spans="1:5" ht="38.1" customHeight="1" thickBot="1" x14ac:dyDescent="0.3">
      <c r="A91" s="19" t="s">
        <v>59</v>
      </c>
      <c r="B91" s="20" t="s">
        <v>39</v>
      </c>
      <c r="C91" s="28" t="s">
        <v>938</v>
      </c>
      <c r="D91" s="28" t="s">
        <v>939</v>
      </c>
      <c r="E91" s="455" t="s">
        <v>940</v>
      </c>
    </row>
    <row r="92" spans="1:5" s="273" customFormat="1" ht="12" customHeight="1" thickBot="1" x14ac:dyDescent="0.25">
      <c r="A92" s="25">
        <v>1</v>
      </c>
      <c r="B92" s="26">
        <v>2</v>
      </c>
      <c r="C92" s="321">
        <v>3</v>
      </c>
      <c r="D92" s="27">
        <v>4</v>
      </c>
      <c r="E92" s="27">
        <v>5</v>
      </c>
    </row>
    <row r="93" spans="1:5" ht="12" customHeight="1" thickBot="1" x14ac:dyDescent="0.3">
      <c r="A93" s="18" t="s">
        <v>10</v>
      </c>
      <c r="B93" s="24" t="s">
        <v>317</v>
      </c>
      <c r="C93" s="415">
        <f>SUM(C94:C98)</f>
        <v>149770994</v>
      </c>
      <c r="D93" s="458">
        <f>SUM(D94:D98)</f>
        <v>193683363</v>
      </c>
      <c r="E93" s="453">
        <f>SUM(E94:E98)</f>
        <v>178193394</v>
      </c>
    </row>
    <row r="94" spans="1:5" ht="12" customHeight="1" x14ac:dyDescent="0.25">
      <c r="A94" s="13" t="s">
        <v>72</v>
      </c>
      <c r="B94" s="6" t="s">
        <v>40</v>
      </c>
      <c r="C94" s="459">
        <v>55254319</v>
      </c>
      <c r="D94" s="678">
        <v>80720801</v>
      </c>
      <c r="E94" s="678">
        <v>80720801</v>
      </c>
    </row>
    <row r="95" spans="1:5" ht="12" customHeight="1" x14ac:dyDescent="0.25">
      <c r="A95" s="10" t="s">
        <v>73</v>
      </c>
      <c r="B95" s="4" t="s">
        <v>134</v>
      </c>
      <c r="C95" s="448">
        <v>9631528</v>
      </c>
      <c r="D95" s="676">
        <v>12489813</v>
      </c>
      <c r="E95" s="676">
        <v>12489813</v>
      </c>
    </row>
    <row r="96" spans="1:5" ht="12" customHeight="1" x14ac:dyDescent="0.25">
      <c r="A96" s="10" t="s">
        <v>74</v>
      </c>
      <c r="B96" s="4" t="s">
        <v>98</v>
      </c>
      <c r="C96" s="449">
        <v>79528594</v>
      </c>
      <c r="D96" s="676">
        <v>92327886</v>
      </c>
      <c r="E96" s="676">
        <v>76837917</v>
      </c>
    </row>
    <row r="97" spans="1:5" ht="12" customHeight="1" x14ac:dyDescent="0.25">
      <c r="A97" s="10" t="s">
        <v>75</v>
      </c>
      <c r="B97" s="7" t="s">
        <v>135</v>
      </c>
      <c r="C97" s="449">
        <v>3142700</v>
      </c>
      <c r="D97" s="676">
        <v>5721120</v>
      </c>
      <c r="E97" s="676">
        <v>5721120</v>
      </c>
    </row>
    <row r="98" spans="1:5" ht="12" customHeight="1" x14ac:dyDescent="0.25">
      <c r="A98" s="10" t="s">
        <v>83</v>
      </c>
      <c r="B98" s="15" t="s">
        <v>136</v>
      </c>
      <c r="C98" s="449">
        <v>2213853</v>
      </c>
      <c r="D98" s="676">
        <v>2423743</v>
      </c>
      <c r="E98" s="676">
        <v>2423743</v>
      </c>
    </row>
    <row r="99" spans="1:5" ht="12" customHeight="1" x14ac:dyDescent="0.25">
      <c r="A99" s="10" t="s">
        <v>76</v>
      </c>
      <c r="B99" s="4" t="s">
        <v>318</v>
      </c>
      <c r="C99" s="449"/>
      <c r="D99" s="676"/>
      <c r="E99" s="676"/>
    </row>
    <row r="100" spans="1:5" ht="12" customHeight="1" x14ac:dyDescent="0.25">
      <c r="A100" s="10" t="s">
        <v>77</v>
      </c>
      <c r="B100" s="81" t="s">
        <v>319</v>
      </c>
      <c r="C100" s="449"/>
      <c r="D100" s="676"/>
      <c r="E100" s="676"/>
    </row>
    <row r="101" spans="1:5" ht="12" customHeight="1" x14ac:dyDescent="0.25">
      <c r="A101" s="10" t="s">
        <v>84</v>
      </c>
      <c r="B101" s="82" t="s">
        <v>320</v>
      </c>
      <c r="C101" s="449"/>
      <c r="D101" s="676"/>
      <c r="E101" s="676"/>
    </row>
    <row r="102" spans="1:5" ht="12" customHeight="1" x14ac:dyDescent="0.25">
      <c r="A102" s="10" t="s">
        <v>85</v>
      </c>
      <c r="B102" s="82" t="s">
        <v>321</v>
      </c>
      <c r="C102" s="449"/>
      <c r="D102" s="676"/>
      <c r="E102" s="676"/>
    </row>
    <row r="103" spans="1:5" ht="12" customHeight="1" x14ac:dyDescent="0.25">
      <c r="A103" s="10" t="s">
        <v>86</v>
      </c>
      <c r="B103" s="81" t="s">
        <v>322</v>
      </c>
      <c r="C103" s="449">
        <v>1773853</v>
      </c>
      <c r="D103" s="676">
        <v>1946581</v>
      </c>
      <c r="E103" s="676">
        <v>1946581</v>
      </c>
    </row>
    <row r="104" spans="1:5" ht="12" customHeight="1" x14ac:dyDescent="0.25">
      <c r="A104" s="10" t="s">
        <v>87</v>
      </c>
      <c r="B104" s="81" t="s">
        <v>323</v>
      </c>
      <c r="C104" s="449"/>
      <c r="D104" s="676"/>
      <c r="E104" s="676"/>
    </row>
    <row r="105" spans="1:5" ht="12" customHeight="1" x14ac:dyDescent="0.25">
      <c r="A105" s="10" t="s">
        <v>89</v>
      </c>
      <c r="B105" s="82" t="s">
        <v>324</v>
      </c>
      <c r="C105" s="449"/>
      <c r="D105" s="676"/>
      <c r="E105" s="676"/>
    </row>
    <row r="106" spans="1:5" ht="12" customHeight="1" x14ac:dyDescent="0.25">
      <c r="A106" s="9" t="s">
        <v>137</v>
      </c>
      <c r="B106" s="83" t="s">
        <v>325</v>
      </c>
      <c r="C106" s="449"/>
      <c r="D106" s="676"/>
      <c r="E106" s="676"/>
    </row>
    <row r="107" spans="1:5" ht="12" customHeight="1" x14ac:dyDescent="0.25">
      <c r="A107" s="10" t="s">
        <v>326</v>
      </c>
      <c r="B107" s="83" t="s">
        <v>327</v>
      </c>
      <c r="C107" s="449"/>
      <c r="D107" s="676"/>
      <c r="E107" s="676"/>
    </row>
    <row r="108" spans="1:5" ht="12" customHeight="1" thickBot="1" x14ac:dyDescent="0.3">
      <c r="A108" s="14" t="s">
        <v>328</v>
      </c>
      <c r="B108" s="84" t="s">
        <v>329</v>
      </c>
      <c r="C108" s="460">
        <v>440000</v>
      </c>
      <c r="D108" s="677">
        <v>477162</v>
      </c>
      <c r="E108" s="677">
        <v>477162</v>
      </c>
    </row>
    <row r="109" spans="1:5" ht="12" customHeight="1" thickBot="1" x14ac:dyDescent="0.3">
      <c r="A109" s="16" t="s">
        <v>11</v>
      </c>
      <c r="B109" s="23" t="s">
        <v>330</v>
      </c>
      <c r="C109" s="387">
        <f>+C110+C112+C114</f>
        <v>174211008</v>
      </c>
      <c r="D109" s="446">
        <f>+D110+D112+D114</f>
        <v>205296318</v>
      </c>
      <c r="E109" s="176">
        <f>+E110+E112+E114</f>
        <v>127405132</v>
      </c>
    </row>
    <row r="110" spans="1:5" ht="12" customHeight="1" x14ac:dyDescent="0.25">
      <c r="A110" s="11" t="s">
        <v>78</v>
      </c>
      <c r="B110" s="4" t="s">
        <v>162</v>
      </c>
      <c r="C110" s="447">
        <v>56779157</v>
      </c>
      <c r="D110" s="678">
        <v>83920698</v>
      </c>
      <c r="E110" s="678">
        <v>29116028</v>
      </c>
    </row>
    <row r="111" spans="1:5" ht="12" customHeight="1" x14ac:dyDescent="0.25">
      <c r="A111" s="11" t="s">
        <v>79</v>
      </c>
      <c r="B111" s="8" t="s">
        <v>331</v>
      </c>
      <c r="C111" s="447">
        <v>49500000</v>
      </c>
      <c r="D111" s="676">
        <v>57402321</v>
      </c>
      <c r="E111" s="676">
        <v>16225721</v>
      </c>
    </row>
    <row r="112" spans="1:5" ht="12" customHeight="1" x14ac:dyDescent="0.25">
      <c r="A112" s="11" t="s">
        <v>80</v>
      </c>
      <c r="B112" s="8" t="s">
        <v>138</v>
      </c>
      <c r="C112" s="448">
        <v>117431851</v>
      </c>
      <c r="D112" s="676">
        <v>121375620</v>
      </c>
      <c r="E112" s="676">
        <v>98289104</v>
      </c>
    </row>
    <row r="113" spans="1:5" ht="12" customHeight="1" x14ac:dyDescent="0.25">
      <c r="A113" s="11" t="s">
        <v>81</v>
      </c>
      <c r="B113" s="8" t="s">
        <v>332</v>
      </c>
      <c r="C113" s="461">
        <v>71505414</v>
      </c>
      <c r="D113" s="676">
        <v>62913346</v>
      </c>
      <c r="E113" s="676">
        <v>47673346</v>
      </c>
    </row>
    <row r="114" spans="1:5" ht="12" customHeight="1" x14ac:dyDescent="0.25">
      <c r="A114" s="11" t="s">
        <v>82</v>
      </c>
      <c r="B114" s="173" t="s">
        <v>164</v>
      </c>
      <c r="C114" s="461"/>
      <c r="D114" s="676"/>
      <c r="E114" s="676"/>
    </row>
    <row r="115" spans="1:5" ht="12" customHeight="1" x14ac:dyDescent="0.25">
      <c r="A115" s="11" t="s">
        <v>88</v>
      </c>
      <c r="B115" s="172" t="s">
        <v>333</v>
      </c>
      <c r="C115" s="461"/>
      <c r="D115" s="676"/>
      <c r="E115" s="676"/>
    </row>
    <row r="116" spans="1:5" ht="12" customHeight="1" x14ac:dyDescent="0.25">
      <c r="A116" s="11" t="s">
        <v>90</v>
      </c>
      <c r="B116" s="290" t="s">
        <v>334</v>
      </c>
      <c r="C116" s="461"/>
      <c r="D116" s="676"/>
      <c r="E116" s="676"/>
    </row>
    <row r="117" spans="1:5" x14ac:dyDescent="0.25">
      <c r="A117" s="11" t="s">
        <v>139</v>
      </c>
      <c r="B117" s="82" t="s">
        <v>321</v>
      </c>
      <c r="C117" s="461"/>
      <c r="D117" s="676"/>
      <c r="E117" s="676"/>
    </row>
    <row r="118" spans="1:5" ht="12" customHeight="1" x14ac:dyDescent="0.25">
      <c r="A118" s="11" t="s">
        <v>140</v>
      </c>
      <c r="B118" s="82" t="s">
        <v>335</v>
      </c>
      <c r="C118" s="461"/>
      <c r="D118" s="676"/>
      <c r="E118" s="676"/>
    </row>
    <row r="119" spans="1:5" ht="12" customHeight="1" x14ac:dyDescent="0.25">
      <c r="A119" s="11" t="s">
        <v>141</v>
      </c>
      <c r="B119" s="82" t="s">
        <v>336</v>
      </c>
      <c r="C119" s="461"/>
      <c r="D119" s="676"/>
      <c r="E119" s="676"/>
    </row>
    <row r="120" spans="1:5" ht="12" customHeight="1" x14ac:dyDescent="0.25">
      <c r="A120" s="11" t="s">
        <v>337</v>
      </c>
      <c r="B120" s="82" t="s">
        <v>324</v>
      </c>
      <c r="C120" s="461"/>
      <c r="D120" s="676"/>
      <c r="E120" s="676"/>
    </row>
    <row r="121" spans="1:5" ht="12" customHeight="1" x14ac:dyDescent="0.25">
      <c r="A121" s="11" t="s">
        <v>338</v>
      </c>
      <c r="B121" s="82" t="s">
        <v>339</v>
      </c>
      <c r="C121" s="461"/>
      <c r="D121" s="676"/>
      <c r="E121" s="676"/>
    </row>
    <row r="122" spans="1:5" ht="16.5" thickBot="1" x14ac:dyDescent="0.3">
      <c r="A122" s="9" t="s">
        <v>340</v>
      </c>
      <c r="B122" s="82" t="s">
        <v>341</v>
      </c>
      <c r="C122" s="462"/>
      <c r="D122" s="677"/>
      <c r="E122" s="677"/>
    </row>
    <row r="123" spans="1:5" ht="12" customHeight="1" thickBot="1" x14ac:dyDescent="0.3">
      <c r="A123" s="16" t="s">
        <v>12</v>
      </c>
      <c r="B123" s="69" t="s">
        <v>342</v>
      </c>
      <c r="C123" s="387">
        <f>+C124+C125</f>
        <v>0</v>
      </c>
      <c r="D123" s="446">
        <f>+D124+D125</f>
        <v>0</v>
      </c>
      <c r="E123" s="176">
        <f>+E124+E125</f>
        <v>0</v>
      </c>
    </row>
    <row r="124" spans="1:5" ht="12" customHeight="1" x14ac:dyDescent="0.25">
      <c r="A124" s="11" t="s">
        <v>61</v>
      </c>
      <c r="B124" s="5" t="s">
        <v>49</v>
      </c>
      <c r="C124" s="447"/>
      <c r="D124" s="678"/>
      <c r="E124" s="665"/>
    </row>
    <row r="125" spans="1:5" ht="12" customHeight="1" thickBot="1" x14ac:dyDescent="0.3">
      <c r="A125" s="12" t="s">
        <v>62</v>
      </c>
      <c r="B125" s="8" t="s">
        <v>50</v>
      </c>
      <c r="C125" s="449"/>
      <c r="D125" s="677"/>
      <c r="E125" s="665"/>
    </row>
    <row r="126" spans="1:5" ht="12" customHeight="1" thickBot="1" x14ac:dyDescent="0.3">
      <c r="A126" s="16" t="s">
        <v>13</v>
      </c>
      <c r="B126" s="69" t="s">
        <v>343</v>
      </c>
      <c r="C126" s="387">
        <f>+C93+C109+C123</f>
        <v>323982002</v>
      </c>
      <c r="D126" s="446">
        <f>+D93+D109+D123</f>
        <v>398979681</v>
      </c>
      <c r="E126" s="176">
        <f>+E93+E109+E123</f>
        <v>305598526</v>
      </c>
    </row>
    <row r="127" spans="1:5" ht="12" customHeight="1" thickBot="1" x14ac:dyDescent="0.3">
      <c r="A127" s="16" t="s">
        <v>14</v>
      </c>
      <c r="B127" s="69" t="s">
        <v>344</v>
      </c>
      <c r="C127" s="387">
        <f>+C128+C129+C130</f>
        <v>6757827</v>
      </c>
      <c r="D127" s="458">
        <f>+D128+D129+D130</f>
        <v>6757827</v>
      </c>
      <c r="E127" s="458">
        <f>+E128+E129+E130</f>
        <v>6757827</v>
      </c>
    </row>
    <row r="128" spans="1:5" ht="12" customHeight="1" x14ac:dyDescent="0.25">
      <c r="A128" s="11" t="s">
        <v>65</v>
      </c>
      <c r="B128" s="5" t="s">
        <v>345</v>
      </c>
      <c r="C128" s="461"/>
      <c r="D128" s="678"/>
      <c r="E128" s="712"/>
    </row>
    <row r="129" spans="1:5" ht="12" customHeight="1" x14ac:dyDescent="0.25">
      <c r="A129" s="11" t="s">
        <v>66</v>
      </c>
      <c r="B129" s="5" t="s">
        <v>346</v>
      </c>
      <c r="C129" s="461"/>
      <c r="D129" s="676"/>
      <c r="E129" s="665"/>
    </row>
    <row r="130" spans="1:5" ht="12" customHeight="1" thickBot="1" x14ac:dyDescent="0.3">
      <c r="A130" s="9" t="s">
        <v>67</v>
      </c>
      <c r="B130" s="3" t="s">
        <v>347</v>
      </c>
      <c r="C130" s="461">
        <v>6757827</v>
      </c>
      <c r="D130" s="677">
        <v>6757827</v>
      </c>
      <c r="E130" s="677">
        <v>6757827</v>
      </c>
    </row>
    <row r="131" spans="1:5" ht="12" customHeight="1" thickBot="1" x14ac:dyDescent="0.3">
      <c r="A131" s="16" t="s">
        <v>15</v>
      </c>
      <c r="B131" s="69" t="s">
        <v>348</v>
      </c>
      <c r="C131" s="387">
        <f>+C132+C133+C134+C135</f>
        <v>0</v>
      </c>
      <c r="D131" s="467">
        <f>+D132+D133+D134+D135</f>
        <v>0</v>
      </c>
      <c r="E131" s="176">
        <f>+E132+E133+E134+E135</f>
        <v>0</v>
      </c>
    </row>
    <row r="132" spans="1:5" ht="12" customHeight="1" x14ac:dyDescent="0.25">
      <c r="A132" s="11" t="s">
        <v>68</v>
      </c>
      <c r="B132" s="5" t="s">
        <v>349</v>
      </c>
      <c r="C132" s="461"/>
      <c r="D132" s="678"/>
      <c r="E132" s="665"/>
    </row>
    <row r="133" spans="1:5" ht="12" customHeight="1" x14ac:dyDescent="0.25">
      <c r="A133" s="11" t="s">
        <v>69</v>
      </c>
      <c r="B133" s="5" t="s">
        <v>350</v>
      </c>
      <c r="C133" s="461"/>
      <c r="D133" s="676"/>
      <c r="E133" s="665"/>
    </row>
    <row r="134" spans="1:5" ht="12" customHeight="1" x14ac:dyDescent="0.25">
      <c r="A134" s="11" t="s">
        <v>251</v>
      </c>
      <c r="B134" s="5" t="s">
        <v>351</v>
      </c>
      <c r="C134" s="461"/>
      <c r="D134" s="676"/>
      <c r="E134" s="665"/>
    </row>
    <row r="135" spans="1:5" ht="12" customHeight="1" thickBot="1" x14ac:dyDescent="0.3">
      <c r="A135" s="9" t="s">
        <v>253</v>
      </c>
      <c r="B135" s="3" t="s">
        <v>352</v>
      </c>
      <c r="C135" s="461"/>
      <c r="D135" s="677"/>
      <c r="E135" s="665"/>
    </row>
    <row r="136" spans="1:5" ht="12" customHeight="1" thickBot="1" x14ac:dyDescent="0.3">
      <c r="A136" s="16" t="s">
        <v>16</v>
      </c>
      <c r="B136" s="69" t="s">
        <v>353</v>
      </c>
      <c r="C136" s="396">
        <f>+C137+C138+C139+C140</f>
        <v>114802265</v>
      </c>
      <c r="D136" s="450">
        <f>+D137+D138+D139+D140</f>
        <v>117056492</v>
      </c>
      <c r="E136" s="182">
        <f>+E137+E138+E139+E140</f>
        <v>117056492</v>
      </c>
    </row>
    <row r="137" spans="1:5" ht="12" customHeight="1" x14ac:dyDescent="0.25">
      <c r="A137" s="11" t="s">
        <v>70</v>
      </c>
      <c r="B137" s="5" t="s">
        <v>354</v>
      </c>
      <c r="C137" s="461"/>
      <c r="D137" s="678"/>
      <c r="E137" s="678"/>
    </row>
    <row r="138" spans="1:5" ht="12" customHeight="1" x14ac:dyDescent="0.25">
      <c r="A138" s="11" t="s">
        <v>71</v>
      </c>
      <c r="B138" s="5" t="s">
        <v>355</v>
      </c>
      <c r="C138" s="461">
        <v>3309456</v>
      </c>
      <c r="D138" s="676">
        <v>3309456</v>
      </c>
      <c r="E138" s="676">
        <v>3309456</v>
      </c>
    </row>
    <row r="139" spans="1:5" ht="12" customHeight="1" x14ac:dyDescent="0.25">
      <c r="A139" s="11" t="s">
        <v>260</v>
      </c>
      <c r="B139" s="5" t="s">
        <v>356</v>
      </c>
      <c r="C139" s="461"/>
      <c r="D139" s="676"/>
      <c r="E139" s="676"/>
    </row>
    <row r="140" spans="1:5" ht="12" customHeight="1" thickBot="1" x14ac:dyDescent="0.3">
      <c r="A140" s="9" t="s">
        <v>262</v>
      </c>
      <c r="B140" s="3" t="s">
        <v>437</v>
      </c>
      <c r="C140" s="461">
        <v>111492809</v>
      </c>
      <c r="D140" s="677">
        <v>113747036</v>
      </c>
      <c r="E140" s="677">
        <v>113747036</v>
      </c>
    </row>
    <row r="141" spans="1:5" ht="12" customHeight="1" thickBot="1" x14ac:dyDescent="0.3">
      <c r="A141" s="16" t="s">
        <v>17</v>
      </c>
      <c r="B141" s="69" t="s">
        <v>358</v>
      </c>
      <c r="C141" s="435">
        <f>+C142+C143+C144+C145</f>
        <v>0</v>
      </c>
      <c r="D141" s="463">
        <f>+D142+D143+D144+D145</f>
        <v>0</v>
      </c>
      <c r="E141" s="185">
        <f>+E142+E143+E144+E145</f>
        <v>0</v>
      </c>
    </row>
    <row r="142" spans="1:5" ht="12" customHeight="1" x14ac:dyDescent="0.25">
      <c r="A142" s="11" t="s">
        <v>132</v>
      </c>
      <c r="B142" s="5" t="s">
        <v>359</v>
      </c>
      <c r="C142" s="461"/>
      <c r="D142" s="678"/>
      <c r="E142" s="665"/>
    </row>
    <row r="143" spans="1:5" ht="12" customHeight="1" x14ac:dyDescent="0.25">
      <c r="A143" s="11" t="s">
        <v>133</v>
      </c>
      <c r="B143" s="5" t="s">
        <v>360</v>
      </c>
      <c r="C143" s="461"/>
      <c r="D143" s="676"/>
      <c r="E143" s="665"/>
    </row>
    <row r="144" spans="1:5" ht="12" customHeight="1" x14ac:dyDescent="0.25">
      <c r="A144" s="11" t="s">
        <v>163</v>
      </c>
      <c r="B144" s="5" t="s">
        <v>361</v>
      </c>
      <c r="C144" s="461"/>
      <c r="D144" s="676"/>
      <c r="E144" s="665"/>
    </row>
    <row r="145" spans="1:10" ht="12" customHeight="1" thickBot="1" x14ac:dyDescent="0.3">
      <c r="A145" s="11" t="s">
        <v>268</v>
      </c>
      <c r="B145" s="5" t="s">
        <v>362</v>
      </c>
      <c r="C145" s="461"/>
      <c r="D145" s="677"/>
      <c r="E145" s="665"/>
    </row>
    <row r="146" spans="1:10" ht="15" customHeight="1" thickBot="1" x14ac:dyDescent="0.3">
      <c r="A146" s="16" t="s">
        <v>18</v>
      </c>
      <c r="B146" s="69" t="s">
        <v>363</v>
      </c>
      <c r="C146" s="436">
        <f>+C127+C131+C136+C141</f>
        <v>121560092</v>
      </c>
      <c r="D146" s="464">
        <f>+D127+D131+D136+D141</f>
        <v>123814319</v>
      </c>
      <c r="E146" s="666">
        <f>+E127+E131+E136+E141</f>
        <v>123814319</v>
      </c>
      <c r="G146" s="293"/>
      <c r="H146" s="294"/>
      <c r="I146" s="294"/>
      <c r="J146" s="294"/>
    </row>
    <row r="147" spans="1:10" s="274" customFormat="1" ht="12.95" customHeight="1" thickBot="1" x14ac:dyDescent="0.25">
      <c r="A147" s="174" t="s">
        <v>19</v>
      </c>
      <c r="B147" s="243" t="s">
        <v>364</v>
      </c>
      <c r="C147" s="436">
        <f>+C126+C146</f>
        <v>445542094</v>
      </c>
      <c r="D147" s="464">
        <f>+D126+D146</f>
        <v>522794000</v>
      </c>
      <c r="E147" s="436">
        <f>+E126+E146</f>
        <v>429412845</v>
      </c>
    </row>
    <row r="148" spans="1:10" ht="7.5" customHeight="1" x14ac:dyDescent="0.25"/>
    <row r="149" spans="1:10" x14ac:dyDescent="0.25">
      <c r="A149" s="729"/>
      <c r="B149" s="729"/>
      <c r="C149" s="729"/>
      <c r="D149" s="729"/>
    </row>
    <row r="150" spans="1:10" ht="15" customHeight="1" thickBot="1" x14ac:dyDescent="0.3">
      <c r="A150" s="730"/>
      <c r="B150" s="730"/>
      <c r="C150" s="322"/>
      <c r="D150" s="186"/>
    </row>
    <row r="151" spans="1:10" ht="13.5" customHeight="1" thickBot="1" x14ac:dyDescent="0.3">
      <c r="A151" s="169" t="s">
        <v>158</v>
      </c>
      <c r="B151" s="170"/>
      <c r="C151" s="67">
        <v>15</v>
      </c>
      <c r="D151" s="67">
        <v>53</v>
      </c>
      <c r="E151" s="67">
        <v>53</v>
      </c>
    </row>
    <row r="152" spans="1:10" ht="27.75" customHeight="1" thickBot="1" x14ac:dyDescent="0.3">
      <c r="A152" s="169" t="s">
        <v>159</v>
      </c>
      <c r="B152" s="170"/>
      <c r="C152" s="67">
        <v>13</v>
      </c>
      <c r="D152" s="67">
        <v>37</v>
      </c>
      <c r="E152" s="67">
        <v>37</v>
      </c>
      <c r="G152" s="319"/>
    </row>
  </sheetData>
  <mergeCells count="6">
    <mergeCell ref="A149:D149"/>
    <mergeCell ref="A150:B150"/>
    <mergeCell ref="A1:D1"/>
    <mergeCell ref="A4:B4"/>
    <mergeCell ref="A89:D89"/>
    <mergeCell ref="A90:B9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workbookViewId="0">
      <selection activeCell="C166" sqref="C166"/>
    </sheetView>
  </sheetViews>
  <sheetFormatPr defaultRowHeight="15.75" x14ac:dyDescent="0.25"/>
  <cols>
    <col min="1" max="1" width="7.1640625" style="244" customWidth="1"/>
    <col min="2" max="2" width="71.1640625" style="244" customWidth="1"/>
    <col min="3" max="3" width="13.33203125" style="244" customWidth="1"/>
    <col min="4" max="4" width="14.33203125" style="245" customWidth="1"/>
    <col min="5" max="5" width="12.33203125" style="269" customWidth="1"/>
    <col min="6" max="16384" width="9.33203125" style="269"/>
  </cols>
  <sheetData>
    <row r="1" spans="1:7" ht="16.5" thickBot="1" x14ac:dyDescent="0.3">
      <c r="A1" s="725" t="s">
        <v>959</v>
      </c>
      <c r="B1" s="731"/>
      <c r="C1" s="731"/>
      <c r="D1" s="731"/>
      <c r="E1" s="266"/>
      <c r="F1" s="266"/>
      <c r="G1" s="266"/>
    </row>
    <row r="2" spans="1:7" ht="60" x14ac:dyDescent="0.25">
      <c r="A2" s="296" t="s">
        <v>156</v>
      </c>
      <c r="B2" s="231" t="s">
        <v>436</v>
      </c>
      <c r="C2" s="356"/>
      <c r="D2" s="304"/>
      <c r="E2" s="318"/>
      <c r="F2" s="318"/>
      <c r="G2" s="318"/>
    </row>
    <row r="3" spans="1:7" ht="15.95" customHeight="1" thickBot="1" x14ac:dyDescent="0.3">
      <c r="A3" s="306" t="s">
        <v>155</v>
      </c>
      <c r="B3" s="232" t="s">
        <v>423</v>
      </c>
      <c r="C3" s="357"/>
      <c r="D3" s="307"/>
    </row>
    <row r="4" spans="1:7" ht="15.95" customHeight="1" thickBot="1" x14ac:dyDescent="0.3">
      <c r="A4" s="730" t="s">
        <v>111</v>
      </c>
      <c r="B4" s="730"/>
      <c r="C4" s="322"/>
      <c r="D4" s="186" t="s">
        <v>1104</v>
      </c>
    </row>
    <row r="5" spans="1:7" ht="38.1" customHeight="1" thickBot="1" x14ac:dyDescent="0.3">
      <c r="A5" s="19" t="s">
        <v>59</v>
      </c>
      <c r="B5" s="20" t="s">
        <v>9</v>
      </c>
      <c r="C5" s="28" t="s">
        <v>938</v>
      </c>
      <c r="D5" s="28" t="s">
        <v>939</v>
      </c>
      <c r="E5" s="455" t="s">
        <v>940</v>
      </c>
    </row>
    <row r="6" spans="1:7" s="273" customFormat="1" ht="12" customHeight="1" thickBot="1" x14ac:dyDescent="0.25">
      <c r="A6" s="270">
        <v>1</v>
      </c>
      <c r="B6" s="271">
        <v>2</v>
      </c>
      <c r="C6" s="272">
        <v>3</v>
      </c>
      <c r="D6" s="272">
        <v>4</v>
      </c>
      <c r="E6" s="272">
        <v>5</v>
      </c>
    </row>
    <row r="7" spans="1:7" s="274" customFormat="1" ht="12" customHeight="1" thickBot="1" x14ac:dyDescent="0.25">
      <c r="A7" s="16" t="s">
        <v>10</v>
      </c>
      <c r="B7" s="17" t="s">
        <v>201</v>
      </c>
      <c r="C7" s="176">
        <f>+C8+C9+C10+C11+C12+C13</f>
        <v>109582274</v>
      </c>
      <c r="D7" s="679">
        <f>+D8+D9+D10+D11+D12+D13+D14</f>
        <v>111068685</v>
      </c>
      <c r="E7" s="680">
        <f>+E8+E9+E10+E11+E12+E13+E14</f>
        <v>111068685</v>
      </c>
    </row>
    <row r="8" spans="1:7" s="274" customFormat="1" ht="12" customHeight="1" x14ac:dyDescent="0.2">
      <c r="A8" s="11" t="s">
        <v>72</v>
      </c>
      <c r="B8" s="275" t="s">
        <v>202</v>
      </c>
      <c r="C8" s="681">
        <v>37337557</v>
      </c>
      <c r="D8" s="681">
        <v>37480907</v>
      </c>
      <c r="E8" s="681">
        <v>37480907</v>
      </c>
    </row>
    <row r="9" spans="1:7" s="274" customFormat="1" ht="12" customHeight="1" x14ac:dyDescent="0.2">
      <c r="A9" s="10" t="s">
        <v>73</v>
      </c>
      <c r="B9" s="276" t="s">
        <v>203</v>
      </c>
      <c r="C9" s="682">
        <v>50700967</v>
      </c>
      <c r="D9" s="682">
        <v>54420634</v>
      </c>
      <c r="E9" s="682">
        <v>54420634</v>
      </c>
    </row>
    <row r="10" spans="1:7" s="274" customFormat="1" ht="12" customHeight="1" x14ac:dyDescent="0.2">
      <c r="A10" s="10" t="s">
        <v>74</v>
      </c>
      <c r="B10" s="276" t="s">
        <v>432</v>
      </c>
      <c r="C10" s="682">
        <v>8939367</v>
      </c>
      <c r="D10" s="682">
        <v>10009814</v>
      </c>
      <c r="E10" s="682">
        <v>10009814</v>
      </c>
    </row>
    <row r="11" spans="1:7" s="274" customFormat="1" ht="12" customHeight="1" x14ac:dyDescent="0.2">
      <c r="A11" s="10" t="s">
        <v>75</v>
      </c>
      <c r="B11" s="276" t="s">
        <v>205</v>
      </c>
      <c r="C11" s="682">
        <v>1958990</v>
      </c>
      <c r="D11" s="682">
        <v>2515109</v>
      </c>
      <c r="E11" s="682">
        <v>2515109</v>
      </c>
    </row>
    <row r="12" spans="1:7" s="274" customFormat="1" ht="12" customHeight="1" x14ac:dyDescent="0.2">
      <c r="A12" s="10" t="s">
        <v>105</v>
      </c>
      <c r="B12" s="276" t="s">
        <v>206</v>
      </c>
      <c r="C12" s="682"/>
      <c r="D12" s="683"/>
      <c r="E12" s="684"/>
    </row>
    <row r="13" spans="1:7" s="274" customFormat="1" ht="12" customHeight="1" x14ac:dyDescent="0.2">
      <c r="A13" s="12" t="s">
        <v>76</v>
      </c>
      <c r="B13" s="277" t="s">
        <v>207</v>
      </c>
      <c r="C13" s="683">
        <v>10645393</v>
      </c>
      <c r="D13" s="682">
        <v>4879661</v>
      </c>
      <c r="E13" s="682">
        <v>4879661</v>
      </c>
    </row>
    <row r="14" spans="1:7" s="274" customFormat="1" ht="12" customHeight="1" thickBot="1" x14ac:dyDescent="0.25">
      <c r="A14" s="12" t="s">
        <v>77</v>
      </c>
      <c r="B14" s="443" t="s">
        <v>571</v>
      </c>
      <c r="C14" s="685"/>
      <c r="D14" s="686">
        <v>1762560</v>
      </c>
      <c r="E14" s="686">
        <v>1762560</v>
      </c>
    </row>
    <row r="15" spans="1:7" s="274" customFormat="1" ht="12" customHeight="1" thickBot="1" x14ac:dyDescent="0.25">
      <c r="A15" s="16" t="s">
        <v>11</v>
      </c>
      <c r="B15" s="171" t="s">
        <v>208</v>
      </c>
      <c r="C15" s="176">
        <f>+C16+C17+C18+C19+C20</f>
        <v>24739200</v>
      </c>
      <c r="D15" s="679">
        <f>+D16+D17+D18+D19+D20</f>
        <v>39435804</v>
      </c>
      <c r="E15" s="680">
        <f>+E16+E17+E18+E19+E20</f>
        <v>39435804</v>
      </c>
    </row>
    <row r="16" spans="1:7" s="274" customFormat="1" ht="12" customHeight="1" x14ac:dyDescent="0.2">
      <c r="A16" s="11" t="s">
        <v>78</v>
      </c>
      <c r="B16" s="275" t="s">
        <v>209</v>
      </c>
      <c r="C16" s="687"/>
      <c r="D16" s="687"/>
      <c r="E16" s="688"/>
    </row>
    <row r="17" spans="1:5" s="274" customFormat="1" ht="12" customHeight="1" x14ac:dyDescent="0.2">
      <c r="A17" s="10" t="s">
        <v>79</v>
      </c>
      <c r="B17" s="276" t="s">
        <v>210</v>
      </c>
      <c r="C17" s="683"/>
      <c r="D17" s="683"/>
      <c r="E17" s="684"/>
    </row>
    <row r="18" spans="1:5" s="274" customFormat="1" ht="12" customHeight="1" x14ac:dyDescent="0.2">
      <c r="A18" s="10" t="s">
        <v>80</v>
      </c>
      <c r="B18" s="276" t="s">
        <v>211</v>
      </c>
      <c r="C18" s="683"/>
      <c r="D18" s="683"/>
      <c r="E18" s="684"/>
    </row>
    <row r="19" spans="1:5" s="274" customFormat="1" ht="12" customHeight="1" x14ac:dyDescent="0.2">
      <c r="A19" s="10" t="s">
        <v>81</v>
      </c>
      <c r="B19" s="276" t="s">
        <v>212</v>
      </c>
      <c r="C19" s="683"/>
      <c r="D19" s="683"/>
      <c r="E19" s="684"/>
    </row>
    <row r="20" spans="1:5" s="274" customFormat="1" ht="12" customHeight="1" x14ac:dyDescent="0.2">
      <c r="A20" s="10" t="s">
        <v>82</v>
      </c>
      <c r="B20" s="276" t="s">
        <v>213</v>
      </c>
      <c r="C20" s="682">
        <v>24739200</v>
      </c>
      <c r="D20" s="682">
        <v>39435804</v>
      </c>
      <c r="E20" s="682">
        <v>39435804</v>
      </c>
    </row>
    <row r="21" spans="1:5" s="274" customFormat="1" ht="12" customHeight="1" thickBot="1" x14ac:dyDescent="0.25">
      <c r="A21" s="12" t="s">
        <v>88</v>
      </c>
      <c r="B21" s="277" t="s">
        <v>214</v>
      </c>
      <c r="C21" s="685"/>
      <c r="D21" s="685"/>
      <c r="E21" s="685"/>
    </row>
    <row r="22" spans="1:5" s="274" customFormat="1" ht="12" customHeight="1" thickBot="1" x14ac:dyDescent="0.25">
      <c r="A22" s="16" t="s">
        <v>12</v>
      </c>
      <c r="B22" s="17" t="s">
        <v>215</v>
      </c>
      <c r="C22" s="175">
        <f>+C23+C24+C25+C26+C27</f>
        <v>17104196</v>
      </c>
      <c r="D22" s="690">
        <f>+D23+D24+D25+D26+D27</f>
        <v>31021815</v>
      </c>
      <c r="E22" s="691">
        <f>+E23+E24+E25+E26+E27</f>
        <v>31021815</v>
      </c>
    </row>
    <row r="23" spans="1:5" s="274" customFormat="1" ht="12" customHeight="1" thickTop="1" x14ac:dyDescent="0.2">
      <c r="A23" s="11" t="s">
        <v>61</v>
      </c>
      <c r="B23" s="275" t="s">
        <v>216</v>
      </c>
      <c r="C23" s="692"/>
      <c r="D23" s="693">
        <v>27501596</v>
      </c>
      <c r="E23" s="693">
        <v>27501596</v>
      </c>
    </row>
    <row r="24" spans="1:5" s="274" customFormat="1" ht="12" customHeight="1" x14ac:dyDescent="0.2">
      <c r="A24" s="10" t="s">
        <v>62</v>
      </c>
      <c r="B24" s="276" t="s">
        <v>217</v>
      </c>
      <c r="C24" s="683"/>
      <c r="D24" s="683"/>
      <c r="E24" s="684"/>
    </row>
    <row r="25" spans="1:5" s="274" customFormat="1" ht="12" customHeight="1" x14ac:dyDescent="0.2">
      <c r="A25" s="10" t="s">
        <v>63</v>
      </c>
      <c r="B25" s="276" t="s">
        <v>218</v>
      </c>
      <c r="C25" s="683"/>
      <c r="D25" s="683"/>
      <c r="E25" s="684"/>
    </row>
    <row r="26" spans="1:5" s="274" customFormat="1" ht="12" customHeight="1" x14ac:dyDescent="0.2">
      <c r="A26" s="10" t="s">
        <v>64</v>
      </c>
      <c r="B26" s="276" t="s">
        <v>219</v>
      </c>
      <c r="C26" s="683"/>
      <c r="D26" s="683"/>
      <c r="E26" s="684"/>
    </row>
    <row r="27" spans="1:5" s="274" customFormat="1" ht="12" customHeight="1" x14ac:dyDescent="0.2">
      <c r="A27" s="10" t="s">
        <v>122</v>
      </c>
      <c r="B27" s="276" t="s">
        <v>220</v>
      </c>
      <c r="C27" s="682">
        <v>17104196</v>
      </c>
      <c r="D27" s="682">
        <v>3520219</v>
      </c>
      <c r="E27" s="682">
        <v>3520219</v>
      </c>
    </row>
    <row r="28" spans="1:5" s="274" customFormat="1" ht="12" customHeight="1" thickBot="1" x14ac:dyDescent="0.25">
      <c r="A28" s="12" t="s">
        <v>123</v>
      </c>
      <c r="B28" s="277" t="s">
        <v>221</v>
      </c>
      <c r="C28" s="694"/>
      <c r="D28" s="694"/>
      <c r="E28" s="695"/>
    </row>
    <row r="29" spans="1:5" s="274" customFormat="1" ht="12" customHeight="1" thickTop="1" thickBot="1" x14ac:dyDescent="0.25">
      <c r="A29" s="16" t="s">
        <v>124</v>
      </c>
      <c r="B29" s="17" t="s">
        <v>222</v>
      </c>
      <c r="C29" s="696">
        <f>+C30+C33+C34+C35</f>
        <v>78755300</v>
      </c>
      <c r="D29" s="697">
        <f>+D30+D33+D34+D35</f>
        <v>84743266</v>
      </c>
      <c r="E29" s="696">
        <f>+E30+E33+E34+E35</f>
        <v>84743266</v>
      </c>
    </row>
    <row r="30" spans="1:5" s="274" customFormat="1" ht="12" customHeight="1" x14ac:dyDescent="0.2">
      <c r="A30" s="11" t="s">
        <v>223</v>
      </c>
      <c r="B30" s="275" t="s">
        <v>224</v>
      </c>
      <c r="C30" s="698">
        <f>+C31+C32</f>
        <v>75415300</v>
      </c>
      <c r="D30" s="699">
        <f>+D31+D32</f>
        <v>78677627</v>
      </c>
      <c r="E30" s="699">
        <f>+E31+E32</f>
        <v>78677627</v>
      </c>
    </row>
    <row r="31" spans="1:5" s="274" customFormat="1" ht="12" customHeight="1" x14ac:dyDescent="0.2">
      <c r="A31" s="10" t="s">
        <v>225</v>
      </c>
      <c r="B31" s="276" t="s">
        <v>226</v>
      </c>
      <c r="C31" s="700">
        <v>3600000</v>
      </c>
      <c r="D31" s="683">
        <v>5897734</v>
      </c>
      <c r="E31" s="683">
        <v>5897734</v>
      </c>
    </row>
    <row r="32" spans="1:5" s="274" customFormat="1" ht="12" customHeight="1" x14ac:dyDescent="0.2">
      <c r="A32" s="10" t="s">
        <v>227</v>
      </c>
      <c r="B32" s="276" t="s">
        <v>228</v>
      </c>
      <c r="C32" s="700">
        <v>71815300</v>
      </c>
      <c r="D32" s="683">
        <v>72779893</v>
      </c>
      <c r="E32" s="683">
        <v>72779893</v>
      </c>
    </row>
    <row r="33" spans="1:5" s="274" customFormat="1" ht="12" customHeight="1" x14ac:dyDescent="0.2">
      <c r="A33" s="10" t="s">
        <v>229</v>
      </c>
      <c r="B33" s="276" t="s">
        <v>230</v>
      </c>
      <c r="C33" s="700">
        <v>2500000</v>
      </c>
      <c r="D33" s="683">
        <v>4008521</v>
      </c>
      <c r="E33" s="683">
        <v>4008521</v>
      </c>
    </row>
    <row r="34" spans="1:5" s="274" customFormat="1" ht="12" customHeight="1" x14ac:dyDescent="0.2">
      <c r="A34" s="10" t="s">
        <v>231</v>
      </c>
      <c r="B34" s="276" t="s">
        <v>232</v>
      </c>
      <c r="C34" s="700"/>
      <c r="D34" s="683"/>
      <c r="E34" s="684"/>
    </row>
    <row r="35" spans="1:5" s="274" customFormat="1" ht="12" customHeight="1" thickBot="1" x14ac:dyDescent="0.25">
      <c r="A35" s="12" t="s">
        <v>233</v>
      </c>
      <c r="B35" s="277" t="s">
        <v>234</v>
      </c>
      <c r="C35" s="701">
        <v>840000</v>
      </c>
      <c r="D35" s="685">
        <v>2057118</v>
      </c>
      <c r="E35" s="685">
        <v>2057118</v>
      </c>
    </row>
    <row r="36" spans="1:5" s="274" customFormat="1" ht="12" customHeight="1" thickBot="1" x14ac:dyDescent="0.25">
      <c r="A36" s="16" t="s">
        <v>14</v>
      </c>
      <c r="B36" s="17" t="s">
        <v>235</v>
      </c>
      <c r="C36" s="176">
        <f>SUM(C37:C46)</f>
        <v>8044000</v>
      </c>
      <c r="D36" s="679">
        <f>SUM(D37:D46)</f>
        <v>8571286</v>
      </c>
      <c r="E36" s="176">
        <f>SUM(E37:E46)</f>
        <v>8571286</v>
      </c>
    </row>
    <row r="37" spans="1:5" s="274" customFormat="1" ht="12" customHeight="1" x14ac:dyDescent="0.2">
      <c r="A37" s="11" t="s">
        <v>65</v>
      </c>
      <c r="B37" s="275" t="s">
        <v>236</v>
      </c>
      <c r="C37" s="687">
        <v>400000</v>
      </c>
      <c r="D37" s="687">
        <v>1091072</v>
      </c>
      <c r="E37" s="687">
        <v>1091072</v>
      </c>
    </row>
    <row r="38" spans="1:5" s="274" customFormat="1" ht="12" customHeight="1" x14ac:dyDescent="0.2">
      <c r="A38" s="10" t="s">
        <v>66</v>
      </c>
      <c r="B38" s="276" t="s">
        <v>237</v>
      </c>
      <c r="C38" s="683">
        <v>3475000</v>
      </c>
      <c r="D38" s="683">
        <v>4199521</v>
      </c>
      <c r="E38" s="683">
        <v>4199521</v>
      </c>
    </row>
    <row r="39" spans="1:5" s="274" customFormat="1" ht="12" customHeight="1" x14ac:dyDescent="0.2">
      <c r="A39" s="10" t="s">
        <v>67</v>
      </c>
      <c r="B39" s="276" t="s">
        <v>238</v>
      </c>
      <c r="C39" s="683">
        <v>1300000</v>
      </c>
      <c r="D39" s="683">
        <v>1365480</v>
      </c>
      <c r="E39" s="683">
        <v>1365480</v>
      </c>
    </row>
    <row r="40" spans="1:5" s="274" customFormat="1" ht="12" customHeight="1" x14ac:dyDescent="0.2">
      <c r="A40" s="10" t="s">
        <v>126</v>
      </c>
      <c r="B40" s="276" t="s">
        <v>239</v>
      </c>
      <c r="C40" s="683"/>
      <c r="D40" s="683"/>
      <c r="E40" s="683"/>
    </row>
    <row r="41" spans="1:5" s="274" customFormat="1" ht="12" customHeight="1" x14ac:dyDescent="0.2">
      <c r="A41" s="10" t="s">
        <v>127</v>
      </c>
      <c r="B41" s="276" t="s">
        <v>240</v>
      </c>
      <c r="C41" s="683">
        <v>154000</v>
      </c>
      <c r="D41" s="683">
        <v>148145</v>
      </c>
      <c r="E41" s="683">
        <v>148145</v>
      </c>
    </row>
    <row r="42" spans="1:5" s="274" customFormat="1" ht="12" customHeight="1" x14ac:dyDescent="0.2">
      <c r="A42" s="10" t="s">
        <v>128</v>
      </c>
      <c r="B42" s="276" t="s">
        <v>241</v>
      </c>
      <c r="C42" s="683">
        <v>1030000</v>
      </c>
      <c r="D42" s="683">
        <v>1163517</v>
      </c>
      <c r="E42" s="683">
        <v>1163517</v>
      </c>
    </row>
    <row r="43" spans="1:5" s="274" customFormat="1" ht="12" customHeight="1" x14ac:dyDescent="0.2">
      <c r="A43" s="10" t="s">
        <v>129</v>
      </c>
      <c r="B43" s="276" t="s">
        <v>242</v>
      </c>
      <c r="C43" s="683">
        <v>65000</v>
      </c>
      <c r="D43" s="683"/>
      <c r="E43" s="683"/>
    </row>
    <row r="44" spans="1:5" s="274" customFormat="1" ht="12" customHeight="1" x14ac:dyDescent="0.2">
      <c r="A44" s="10" t="s">
        <v>130</v>
      </c>
      <c r="B44" s="276" t="s">
        <v>243</v>
      </c>
      <c r="C44" s="683">
        <v>120000</v>
      </c>
      <c r="D44" s="683">
        <v>139</v>
      </c>
      <c r="E44" s="683">
        <v>139</v>
      </c>
    </row>
    <row r="45" spans="1:5" s="274" customFormat="1" ht="12" customHeight="1" x14ac:dyDescent="0.2">
      <c r="A45" s="10" t="s">
        <v>244</v>
      </c>
      <c r="B45" s="276" t="s">
        <v>245</v>
      </c>
      <c r="C45" s="708"/>
      <c r="D45" s="708"/>
      <c r="E45" s="684"/>
    </row>
    <row r="46" spans="1:5" s="274" customFormat="1" ht="12" customHeight="1" thickBot="1" x14ac:dyDescent="0.25">
      <c r="A46" s="12" t="s">
        <v>246</v>
      </c>
      <c r="B46" s="277" t="s">
        <v>247</v>
      </c>
      <c r="C46" s="709">
        <v>1500000</v>
      </c>
      <c r="D46" s="709">
        <v>603412</v>
      </c>
      <c r="E46" s="689">
        <v>603412</v>
      </c>
    </row>
    <row r="47" spans="1:5" s="274" customFormat="1" ht="12" customHeight="1" thickBot="1" x14ac:dyDescent="0.25">
      <c r="A47" s="16" t="s">
        <v>15</v>
      </c>
      <c r="B47" s="17" t="s">
        <v>248</v>
      </c>
      <c r="C47" s="176">
        <f>SUM(C48:C52)</f>
        <v>0</v>
      </c>
      <c r="D47" s="679">
        <f>SUM(D48:D52)</f>
        <v>0</v>
      </c>
      <c r="E47" s="176">
        <f>SUM(E48:E52)</f>
        <v>0</v>
      </c>
    </row>
    <row r="48" spans="1:5" s="274" customFormat="1" ht="12" customHeight="1" x14ac:dyDescent="0.2">
      <c r="A48" s="11" t="s">
        <v>68</v>
      </c>
      <c r="B48" s="275" t="s">
        <v>249</v>
      </c>
      <c r="C48" s="705"/>
      <c r="D48" s="710"/>
      <c r="E48" s="684"/>
    </row>
    <row r="49" spans="1:5" s="274" customFormat="1" ht="12" customHeight="1" x14ac:dyDescent="0.2">
      <c r="A49" s="10" t="s">
        <v>69</v>
      </c>
      <c r="B49" s="276" t="s">
        <v>250</v>
      </c>
      <c r="C49" s="703"/>
      <c r="D49" s="708"/>
      <c r="E49" s="684"/>
    </row>
    <row r="50" spans="1:5" s="274" customFormat="1" ht="12" customHeight="1" x14ac:dyDescent="0.2">
      <c r="A50" s="10" t="s">
        <v>251</v>
      </c>
      <c r="B50" s="276" t="s">
        <v>252</v>
      </c>
      <c r="C50" s="703"/>
      <c r="D50" s="708"/>
      <c r="E50" s="684"/>
    </row>
    <row r="51" spans="1:5" s="274" customFormat="1" ht="12" customHeight="1" x14ac:dyDescent="0.2">
      <c r="A51" s="10" t="s">
        <v>253</v>
      </c>
      <c r="B51" s="276" t="s">
        <v>254</v>
      </c>
      <c r="C51" s="703"/>
      <c r="D51" s="708"/>
      <c r="E51" s="684"/>
    </row>
    <row r="52" spans="1:5" s="274" customFormat="1" ht="12" customHeight="1" thickBot="1" x14ac:dyDescent="0.25">
      <c r="A52" s="12" t="s">
        <v>255</v>
      </c>
      <c r="B52" s="277" t="s">
        <v>256</v>
      </c>
      <c r="C52" s="704"/>
      <c r="D52" s="709"/>
      <c r="E52" s="684"/>
    </row>
    <row r="53" spans="1:5" s="274" customFormat="1" ht="12" customHeight="1" thickBot="1" x14ac:dyDescent="0.25">
      <c r="A53" s="16" t="s">
        <v>131</v>
      </c>
      <c r="B53" s="17" t="s">
        <v>257</v>
      </c>
      <c r="C53" s="176">
        <f>SUM(C54:C56)</f>
        <v>0</v>
      </c>
      <c r="D53" s="679">
        <f>SUM(D54:D56)</f>
        <v>50000</v>
      </c>
      <c r="E53" s="176">
        <f>SUM(E54:E56)</f>
        <v>50000</v>
      </c>
    </row>
    <row r="54" spans="1:5" s="274" customFormat="1" ht="12" customHeight="1" x14ac:dyDescent="0.2">
      <c r="A54" s="11" t="s">
        <v>70</v>
      </c>
      <c r="B54" s="275" t="s">
        <v>258</v>
      </c>
      <c r="C54" s="702"/>
      <c r="D54" s="687"/>
      <c r="E54" s="688"/>
    </row>
    <row r="55" spans="1:5" s="274" customFormat="1" ht="12" customHeight="1" x14ac:dyDescent="0.2">
      <c r="A55" s="10" t="s">
        <v>71</v>
      </c>
      <c r="B55" s="276" t="s">
        <v>259</v>
      </c>
      <c r="C55" s="700"/>
      <c r="D55" s="683"/>
      <c r="E55" s="684"/>
    </row>
    <row r="56" spans="1:5" s="274" customFormat="1" ht="12" customHeight="1" x14ac:dyDescent="0.2">
      <c r="A56" s="10" t="s">
        <v>260</v>
      </c>
      <c r="B56" s="276" t="s">
        <v>261</v>
      </c>
      <c r="C56" s="700"/>
      <c r="D56" s="683">
        <v>50000</v>
      </c>
      <c r="E56" s="683">
        <v>50000</v>
      </c>
    </row>
    <row r="57" spans="1:5" s="274" customFormat="1" ht="12" customHeight="1" thickBot="1" x14ac:dyDescent="0.25">
      <c r="A57" s="12" t="s">
        <v>262</v>
      </c>
      <c r="B57" s="277" t="s">
        <v>263</v>
      </c>
      <c r="C57" s="701"/>
      <c r="D57" s="685"/>
      <c r="E57" s="689"/>
    </row>
    <row r="58" spans="1:5" s="274" customFormat="1" ht="12" customHeight="1" thickBot="1" x14ac:dyDescent="0.25">
      <c r="A58" s="16" t="s">
        <v>17</v>
      </c>
      <c r="B58" s="171" t="s">
        <v>264</v>
      </c>
      <c r="C58" s="176">
        <f>SUM(C59:C61)</f>
        <v>0</v>
      </c>
      <c r="D58" s="679">
        <f>SUM(D59:D61)</f>
        <v>0</v>
      </c>
      <c r="E58" s="176">
        <f>SUM(E59:E61)</f>
        <v>0</v>
      </c>
    </row>
    <row r="59" spans="1:5" s="274" customFormat="1" ht="12" customHeight="1" x14ac:dyDescent="0.2">
      <c r="A59" s="11" t="s">
        <v>132</v>
      </c>
      <c r="B59" s="275" t="s">
        <v>265</v>
      </c>
      <c r="C59" s="703"/>
      <c r="D59" s="710"/>
      <c r="E59" s="684"/>
    </row>
    <row r="60" spans="1:5" s="274" customFormat="1" ht="12" customHeight="1" x14ac:dyDescent="0.2">
      <c r="A60" s="10" t="s">
        <v>133</v>
      </c>
      <c r="B60" s="276" t="s">
        <v>266</v>
      </c>
      <c r="C60" s="703"/>
      <c r="D60" s="708"/>
      <c r="E60" s="684"/>
    </row>
    <row r="61" spans="1:5" s="274" customFormat="1" ht="12" customHeight="1" x14ac:dyDescent="0.2">
      <c r="A61" s="10" t="s">
        <v>163</v>
      </c>
      <c r="B61" s="276" t="s">
        <v>267</v>
      </c>
      <c r="C61" s="703"/>
      <c r="D61" s="708"/>
      <c r="E61" s="684"/>
    </row>
    <row r="62" spans="1:5" s="274" customFormat="1" ht="12" customHeight="1" thickBot="1" x14ac:dyDescent="0.25">
      <c r="A62" s="12" t="s">
        <v>268</v>
      </c>
      <c r="B62" s="277" t="s">
        <v>269</v>
      </c>
      <c r="C62" s="703"/>
      <c r="D62" s="709"/>
      <c r="E62" s="684"/>
    </row>
    <row r="63" spans="1:5" s="274" customFormat="1" ht="12" customHeight="1" thickBot="1" x14ac:dyDescent="0.25">
      <c r="A63" s="16" t="s">
        <v>18</v>
      </c>
      <c r="B63" s="17" t="s">
        <v>270</v>
      </c>
      <c r="C63" s="182">
        <f>+C7+C15+C22+C29+C36+C47+C53+C58</f>
        <v>238224970</v>
      </c>
      <c r="D63" s="706">
        <f>+D7+D15+D22+D29+D36+D47+D53+D58</f>
        <v>274890856</v>
      </c>
      <c r="E63" s="182">
        <f>+E7+E15+E22+E29+E36+E47+E53+E58</f>
        <v>274890856</v>
      </c>
    </row>
    <row r="64" spans="1:5" s="274" customFormat="1" ht="12" customHeight="1" thickBot="1" x14ac:dyDescent="0.25">
      <c r="A64" s="279" t="s">
        <v>271</v>
      </c>
      <c r="B64" s="171" t="s">
        <v>272</v>
      </c>
      <c r="C64" s="711">
        <f>SUM(C65:C67)</f>
        <v>0</v>
      </c>
      <c r="D64" s="711">
        <f>SUM(D65:D67)</f>
        <v>0</v>
      </c>
      <c r="E64" s="684"/>
    </row>
    <row r="65" spans="1:5" s="274" customFormat="1" ht="12" customHeight="1" x14ac:dyDescent="0.2">
      <c r="A65" s="11" t="s">
        <v>273</v>
      </c>
      <c r="B65" s="275" t="s">
        <v>274</v>
      </c>
      <c r="C65" s="705"/>
      <c r="D65" s="708"/>
      <c r="E65" s="684"/>
    </row>
    <row r="66" spans="1:5" s="274" customFormat="1" ht="12" customHeight="1" x14ac:dyDescent="0.2">
      <c r="A66" s="10" t="s">
        <v>275</v>
      </c>
      <c r="B66" s="276" t="s">
        <v>276</v>
      </c>
      <c r="C66" s="703"/>
      <c r="D66" s="708"/>
      <c r="E66" s="684"/>
    </row>
    <row r="67" spans="1:5" s="274" customFormat="1" ht="12" customHeight="1" thickBot="1" x14ac:dyDescent="0.25">
      <c r="A67" s="12" t="s">
        <v>277</v>
      </c>
      <c r="B67" s="280" t="s">
        <v>278</v>
      </c>
      <c r="C67" s="703"/>
      <c r="D67" s="709"/>
      <c r="E67" s="684"/>
    </row>
    <row r="68" spans="1:5" s="274" customFormat="1" ht="12" customHeight="1" thickBot="1" x14ac:dyDescent="0.25">
      <c r="A68" s="279" t="s">
        <v>279</v>
      </c>
      <c r="B68" s="171" t="s">
        <v>280</v>
      </c>
      <c r="C68" s="176">
        <f>SUM(C69:C72)</f>
        <v>0</v>
      </c>
      <c r="D68" s="679">
        <f>SUM(D69:D72)</f>
        <v>0</v>
      </c>
      <c r="E68" s="176">
        <f>SUM(E69:E72)</f>
        <v>0</v>
      </c>
    </row>
    <row r="69" spans="1:5" s="274" customFormat="1" ht="12" customHeight="1" x14ac:dyDescent="0.2">
      <c r="A69" s="11" t="s">
        <v>106</v>
      </c>
      <c r="B69" s="275" t="s">
        <v>281</v>
      </c>
      <c r="C69" s="703"/>
      <c r="D69" s="710"/>
      <c r="E69" s="684"/>
    </row>
    <row r="70" spans="1:5" s="274" customFormat="1" ht="12" customHeight="1" x14ac:dyDescent="0.2">
      <c r="A70" s="10" t="s">
        <v>107</v>
      </c>
      <c r="B70" s="276" t="s">
        <v>282</v>
      </c>
      <c r="C70" s="703"/>
      <c r="D70" s="708"/>
      <c r="E70" s="684"/>
    </row>
    <row r="71" spans="1:5" s="274" customFormat="1" ht="12" customHeight="1" x14ac:dyDescent="0.2">
      <c r="A71" s="10" t="s">
        <v>283</v>
      </c>
      <c r="B71" s="276" t="s">
        <v>284</v>
      </c>
      <c r="C71" s="703"/>
      <c r="D71" s="708"/>
      <c r="E71" s="684"/>
    </row>
    <row r="72" spans="1:5" s="274" customFormat="1" ht="12" customHeight="1" thickBot="1" x14ac:dyDescent="0.25">
      <c r="A72" s="12" t="s">
        <v>285</v>
      </c>
      <c r="B72" s="277" t="s">
        <v>286</v>
      </c>
      <c r="C72" s="703"/>
      <c r="D72" s="709"/>
      <c r="E72" s="684"/>
    </row>
    <row r="73" spans="1:5" s="274" customFormat="1" ht="12" customHeight="1" thickBot="1" x14ac:dyDescent="0.25">
      <c r="A73" s="279" t="s">
        <v>287</v>
      </c>
      <c r="B73" s="171" t="s">
        <v>288</v>
      </c>
      <c r="C73" s="176">
        <f>SUM(C74:C75)</f>
        <v>114455347</v>
      </c>
      <c r="D73" s="679">
        <f>SUM(D74:D75)</f>
        <v>170886955</v>
      </c>
      <c r="E73" s="176">
        <f>SUM(E74:E75)</f>
        <v>170886955</v>
      </c>
    </row>
    <row r="74" spans="1:5" s="274" customFormat="1" ht="12" customHeight="1" x14ac:dyDescent="0.2">
      <c r="A74" s="11" t="s">
        <v>289</v>
      </c>
      <c r="B74" s="275" t="s">
        <v>431</v>
      </c>
      <c r="C74" s="703">
        <v>114455347</v>
      </c>
      <c r="D74" s="710">
        <v>170886955</v>
      </c>
      <c r="E74" s="710">
        <v>170886955</v>
      </c>
    </row>
    <row r="75" spans="1:5" s="274" customFormat="1" ht="12" customHeight="1" thickBot="1" x14ac:dyDescent="0.25">
      <c r="A75" s="12" t="s">
        <v>291</v>
      </c>
      <c r="B75" s="277" t="s">
        <v>292</v>
      </c>
      <c r="C75" s="703"/>
      <c r="D75" s="709"/>
      <c r="E75" s="689"/>
    </row>
    <row r="76" spans="1:5" s="274" customFormat="1" ht="12" customHeight="1" thickBot="1" x14ac:dyDescent="0.25">
      <c r="A76" s="279" t="s">
        <v>293</v>
      </c>
      <c r="B76" s="171" t="s">
        <v>294</v>
      </c>
      <c r="C76" s="176">
        <f>SUM(C77:C79)</f>
        <v>0</v>
      </c>
      <c r="D76" s="679">
        <f>SUM(D77:D79)</f>
        <v>3604747</v>
      </c>
      <c r="E76" s="176">
        <f>SUM(E77:E79)</f>
        <v>3604747</v>
      </c>
    </row>
    <row r="77" spans="1:5" s="274" customFormat="1" ht="12" customHeight="1" x14ac:dyDescent="0.2">
      <c r="A77" s="11" t="s">
        <v>295</v>
      </c>
      <c r="B77" s="275" t="s">
        <v>296</v>
      </c>
      <c r="C77" s="703"/>
      <c r="D77" s="710">
        <v>3604747</v>
      </c>
      <c r="E77" s="710">
        <v>3604747</v>
      </c>
    </row>
    <row r="78" spans="1:5" s="274" customFormat="1" ht="12" customHeight="1" x14ac:dyDescent="0.2">
      <c r="A78" s="10" t="s">
        <v>297</v>
      </c>
      <c r="B78" s="276" t="s">
        <v>298</v>
      </c>
      <c r="C78" s="703"/>
      <c r="D78" s="708"/>
      <c r="E78" s="708"/>
    </row>
    <row r="79" spans="1:5" s="274" customFormat="1" ht="12" customHeight="1" thickBot="1" x14ac:dyDescent="0.25">
      <c r="A79" s="12" t="s">
        <v>299</v>
      </c>
      <c r="B79" s="277" t="s">
        <v>300</v>
      </c>
      <c r="C79" s="703"/>
      <c r="D79" s="709"/>
      <c r="E79" s="689"/>
    </row>
    <row r="80" spans="1:5" s="274" customFormat="1" ht="12" customHeight="1" thickBot="1" x14ac:dyDescent="0.25">
      <c r="A80" s="279" t="s">
        <v>301</v>
      </c>
      <c r="B80" s="171" t="s">
        <v>302</v>
      </c>
      <c r="C80" s="176">
        <f>SUM(C81:C84)</f>
        <v>0</v>
      </c>
      <c r="D80" s="679">
        <f>SUM(D81:D84)</f>
        <v>0</v>
      </c>
      <c r="E80" s="176">
        <f>SUM(E81:E84)</f>
        <v>0</v>
      </c>
    </row>
    <row r="81" spans="1:5" s="274" customFormat="1" ht="12" customHeight="1" x14ac:dyDescent="0.2">
      <c r="A81" s="281" t="s">
        <v>303</v>
      </c>
      <c r="B81" s="275" t="s">
        <v>304</v>
      </c>
      <c r="C81" s="703"/>
      <c r="D81" s="710"/>
      <c r="E81" s="684"/>
    </row>
    <row r="82" spans="1:5" s="274" customFormat="1" ht="12" customHeight="1" x14ac:dyDescent="0.2">
      <c r="A82" s="282" t="s">
        <v>305</v>
      </c>
      <c r="B82" s="276" t="s">
        <v>306</v>
      </c>
      <c r="C82" s="703"/>
      <c r="D82" s="708"/>
      <c r="E82" s="684"/>
    </row>
    <row r="83" spans="1:5" s="274" customFormat="1" ht="12" customHeight="1" x14ac:dyDescent="0.2">
      <c r="A83" s="282" t="s">
        <v>307</v>
      </c>
      <c r="B83" s="276" t="s">
        <v>308</v>
      </c>
      <c r="C83" s="703"/>
      <c r="D83" s="708"/>
      <c r="E83" s="684"/>
    </row>
    <row r="84" spans="1:5" s="274" customFormat="1" ht="12" customHeight="1" thickBot="1" x14ac:dyDescent="0.25">
      <c r="A84" s="283" t="s">
        <v>309</v>
      </c>
      <c r="B84" s="277" t="s">
        <v>310</v>
      </c>
      <c r="C84" s="703"/>
      <c r="D84" s="709"/>
      <c r="E84" s="684"/>
    </row>
    <row r="85" spans="1:5" s="274" customFormat="1" ht="13.5" customHeight="1" thickBot="1" x14ac:dyDescent="0.25">
      <c r="A85" s="279" t="s">
        <v>311</v>
      </c>
      <c r="B85" s="171" t="s">
        <v>312</v>
      </c>
      <c r="C85" s="284"/>
      <c r="D85" s="707"/>
      <c r="E85" s="284"/>
    </row>
    <row r="86" spans="1:5" s="274" customFormat="1" ht="15.75" customHeight="1" thickBot="1" x14ac:dyDescent="0.25">
      <c r="A86" s="279" t="s">
        <v>313</v>
      </c>
      <c r="B86" s="285" t="s">
        <v>314</v>
      </c>
      <c r="C86" s="182">
        <f>+C64+C68+C73+C76+C80+C85</f>
        <v>114455347</v>
      </c>
      <c r="D86" s="706">
        <f>+D64+D68+D73+D76+D80+D85</f>
        <v>174491702</v>
      </c>
      <c r="E86" s="182">
        <f>+E64+E68+E73+E76+E80+E85</f>
        <v>174491702</v>
      </c>
    </row>
    <row r="87" spans="1:5" s="274" customFormat="1" ht="16.5" customHeight="1" thickBot="1" x14ac:dyDescent="0.25">
      <c r="A87" s="286" t="s">
        <v>315</v>
      </c>
      <c r="B87" s="287" t="s">
        <v>316</v>
      </c>
      <c r="C87" s="182">
        <f>+C63+C86</f>
        <v>352680317</v>
      </c>
      <c r="D87" s="706">
        <f>+D63+D86</f>
        <v>449382558</v>
      </c>
      <c r="E87" s="182">
        <f>+E63+E86</f>
        <v>449382558</v>
      </c>
    </row>
    <row r="88" spans="1:5" s="274" customFormat="1" ht="14.25" customHeight="1" x14ac:dyDescent="0.2">
      <c r="A88" s="1"/>
      <c r="B88" s="2"/>
      <c r="C88" s="2"/>
      <c r="D88" s="183"/>
    </row>
    <row r="89" spans="1:5" ht="16.5" customHeight="1" x14ac:dyDescent="0.25">
      <c r="A89" s="733" t="s">
        <v>38</v>
      </c>
      <c r="B89" s="733"/>
      <c r="C89" s="733"/>
      <c r="D89" s="733"/>
    </row>
    <row r="90" spans="1:5" s="288" customFormat="1" ht="16.5" customHeight="1" thickBot="1" x14ac:dyDescent="0.3">
      <c r="A90" s="734" t="s">
        <v>112</v>
      </c>
      <c r="B90" s="734"/>
      <c r="C90" s="323"/>
      <c r="D90" s="267" t="s">
        <v>1104</v>
      </c>
    </row>
    <row r="91" spans="1:5" ht="38.1" customHeight="1" thickBot="1" x14ac:dyDescent="0.3">
      <c r="A91" s="19" t="s">
        <v>59</v>
      </c>
      <c r="B91" s="20" t="s">
        <v>39</v>
      </c>
      <c r="C91" s="28" t="s">
        <v>938</v>
      </c>
      <c r="D91" s="28" t="s">
        <v>939</v>
      </c>
      <c r="E91" s="455" t="s">
        <v>940</v>
      </c>
    </row>
    <row r="92" spans="1:5" s="273" customFormat="1" ht="12" customHeight="1" thickBot="1" x14ac:dyDescent="0.25">
      <c r="A92" s="25">
        <v>1</v>
      </c>
      <c r="B92" s="26">
        <v>2</v>
      </c>
      <c r="C92" s="321">
        <v>3</v>
      </c>
      <c r="D92" s="27">
        <v>4</v>
      </c>
      <c r="E92" s="27">
        <v>5</v>
      </c>
    </row>
    <row r="93" spans="1:5" ht="12" customHeight="1" thickBot="1" x14ac:dyDescent="0.3">
      <c r="A93" s="18" t="s">
        <v>10</v>
      </c>
      <c r="B93" s="24" t="s">
        <v>317</v>
      </c>
      <c r="C93" s="415">
        <f>SUM(C94:C98)</f>
        <v>121907044</v>
      </c>
      <c r="D93" s="458">
        <f>SUM(D94:D98)</f>
        <v>131543699</v>
      </c>
      <c r="E93" s="453">
        <f>SUM(E94:E98)</f>
        <v>116053730</v>
      </c>
    </row>
    <row r="94" spans="1:5" ht="12" customHeight="1" x14ac:dyDescent="0.25">
      <c r="A94" s="13" t="s">
        <v>72</v>
      </c>
      <c r="B94" s="6" t="s">
        <v>40</v>
      </c>
      <c r="C94" s="459">
        <v>41922334</v>
      </c>
      <c r="D94" s="678">
        <v>43807453</v>
      </c>
      <c r="E94" s="678">
        <v>43807453</v>
      </c>
    </row>
    <row r="95" spans="1:5" ht="12" customHeight="1" x14ac:dyDescent="0.25">
      <c r="A95" s="10" t="s">
        <v>73</v>
      </c>
      <c r="B95" s="4" t="s">
        <v>134</v>
      </c>
      <c r="C95" s="448">
        <v>8284263</v>
      </c>
      <c r="D95" s="676">
        <v>8782190</v>
      </c>
      <c r="E95" s="676">
        <v>8782190</v>
      </c>
    </row>
    <row r="96" spans="1:5" ht="12" customHeight="1" x14ac:dyDescent="0.25">
      <c r="A96" s="10" t="s">
        <v>74</v>
      </c>
      <c r="B96" s="4" t="s">
        <v>98</v>
      </c>
      <c r="C96" s="449">
        <v>68278594</v>
      </c>
      <c r="D96" s="676">
        <v>73792743</v>
      </c>
      <c r="E96" s="676">
        <v>58302774</v>
      </c>
    </row>
    <row r="97" spans="1:5" ht="12" customHeight="1" x14ac:dyDescent="0.25">
      <c r="A97" s="10" t="s">
        <v>75</v>
      </c>
      <c r="B97" s="7" t="s">
        <v>135</v>
      </c>
      <c r="C97" s="449">
        <v>1648000</v>
      </c>
      <c r="D97" s="676">
        <v>2992570</v>
      </c>
      <c r="E97" s="676">
        <v>2992570</v>
      </c>
    </row>
    <row r="98" spans="1:5" ht="12" customHeight="1" x14ac:dyDescent="0.25">
      <c r="A98" s="10" t="s">
        <v>83</v>
      </c>
      <c r="B98" s="15" t="s">
        <v>136</v>
      </c>
      <c r="C98" s="449">
        <v>1773853</v>
      </c>
      <c r="D98" s="676">
        <v>2168743</v>
      </c>
      <c r="E98" s="676">
        <v>2168743</v>
      </c>
    </row>
    <row r="99" spans="1:5" ht="12" customHeight="1" x14ac:dyDescent="0.25">
      <c r="A99" s="10" t="s">
        <v>76</v>
      </c>
      <c r="B99" s="4" t="s">
        <v>318</v>
      </c>
      <c r="C99" s="449"/>
      <c r="D99" s="676"/>
      <c r="E99" s="676"/>
    </row>
    <row r="100" spans="1:5" ht="12" customHeight="1" x14ac:dyDescent="0.25">
      <c r="A100" s="10" t="s">
        <v>77</v>
      </c>
      <c r="B100" s="81" t="s">
        <v>319</v>
      </c>
      <c r="C100" s="449"/>
      <c r="D100" s="676"/>
      <c r="E100" s="676"/>
    </row>
    <row r="101" spans="1:5" ht="12" customHeight="1" x14ac:dyDescent="0.25">
      <c r="A101" s="10" t="s">
        <v>84</v>
      </c>
      <c r="B101" s="82" t="s">
        <v>320</v>
      </c>
      <c r="C101" s="449"/>
      <c r="D101" s="676"/>
      <c r="E101" s="676"/>
    </row>
    <row r="102" spans="1:5" ht="12" customHeight="1" x14ac:dyDescent="0.25">
      <c r="A102" s="10" t="s">
        <v>85</v>
      </c>
      <c r="B102" s="82" t="s">
        <v>321</v>
      </c>
      <c r="C102" s="449"/>
      <c r="D102" s="676"/>
      <c r="E102" s="676"/>
    </row>
    <row r="103" spans="1:5" ht="12" customHeight="1" x14ac:dyDescent="0.25">
      <c r="A103" s="10" t="s">
        <v>86</v>
      </c>
      <c r="B103" s="81" t="s">
        <v>322</v>
      </c>
      <c r="C103" s="449">
        <v>1773853</v>
      </c>
      <c r="D103" s="676">
        <v>1946581</v>
      </c>
      <c r="E103" s="676">
        <v>1946581</v>
      </c>
    </row>
    <row r="104" spans="1:5" ht="12" customHeight="1" x14ac:dyDescent="0.25">
      <c r="A104" s="10" t="s">
        <v>87</v>
      </c>
      <c r="B104" s="81" t="s">
        <v>323</v>
      </c>
      <c r="C104" s="449"/>
      <c r="D104" s="676"/>
      <c r="E104" s="676"/>
    </row>
    <row r="105" spans="1:5" ht="12" customHeight="1" x14ac:dyDescent="0.25">
      <c r="A105" s="10" t="s">
        <v>89</v>
      </c>
      <c r="B105" s="82" t="s">
        <v>324</v>
      </c>
      <c r="C105" s="449"/>
      <c r="D105" s="676"/>
      <c r="E105" s="676"/>
    </row>
    <row r="106" spans="1:5" ht="12" customHeight="1" x14ac:dyDescent="0.25">
      <c r="A106" s="9" t="s">
        <v>137</v>
      </c>
      <c r="B106" s="83" t="s">
        <v>325</v>
      </c>
      <c r="C106" s="449"/>
      <c r="D106" s="676"/>
      <c r="E106" s="676"/>
    </row>
    <row r="107" spans="1:5" ht="12" customHeight="1" x14ac:dyDescent="0.25">
      <c r="A107" s="10" t="s">
        <v>326</v>
      </c>
      <c r="B107" s="83" t="s">
        <v>327</v>
      </c>
      <c r="C107" s="449"/>
      <c r="D107" s="676"/>
      <c r="E107" s="676"/>
    </row>
    <row r="108" spans="1:5" ht="12" customHeight="1" thickBot="1" x14ac:dyDescent="0.3">
      <c r="A108" s="14" t="s">
        <v>328</v>
      </c>
      <c r="B108" s="84" t="s">
        <v>329</v>
      </c>
      <c r="C108" s="460"/>
      <c r="D108" s="677">
        <v>222162</v>
      </c>
      <c r="E108" s="677">
        <v>222162</v>
      </c>
    </row>
    <row r="109" spans="1:5" ht="12" customHeight="1" thickBot="1" x14ac:dyDescent="0.3">
      <c r="A109" s="16" t="s">
        <v>11</v>
      </c>
      <c r="B109" s="23" t="s">
        <v>330</v>
      </c>
      <c r="C109" s="387">
        <f>+C110+C112+C114</f>
        <v>115971008</v>
      </c>
      <c r="D109" s="446">
        <f>+D110+D112+D114</f>
        <v>200782367</v>
      </c>
      <c r="E109" s="176">
        <f>+E110+E112+E114</f>
        <v>122891181</v>
      </c>
    </row>
    <row r="110" spans="1:5" ht="12" customHeight="1" x14ac:dyDescent="0.25">
      <c r="A110" s="11" t="s">
        <v>78</v>
      </c>
      <c r="B110" s="4" t="s">
        <v>162</v>
      </c>
      <c r="C110" s="447">
        <v>13779157</v>
      </c>
      <c r="D110" s="678">
        <v>79406747</v>
      </c>
      <c r="E110" s="678">
        <v>24602077</v>
      </c>
    </row>
    <row r="111" spans="1:5" ht="12" customHeight="1" x14ac:dyDescent="0.25">
      <c r="A111" s="11" t="s">
        <v>79</v>
      </c>
      <c r="B111" s="8" t="s">
        <v>331</v>
      </c>
      <c r="C111" s="447">
        <v>6500000</v>
      </c>
      <c r="D111" s="676">
        <v>53569231</v>
      </c>
      <c r="E111" s="676">
        <v>12392631</v>
      </c>
    </row>
    <row r="112" spans="1:5" ht="12" customHeight="1" x14ac:dyDescent="0.25">
      <c r="A112" s="11" t="s">
        <v>80</v>
      </c>
      <c r="B112" s="8" t="s">
        <v>138</v>
      </c>
      <c r="C112" s="448">
        <v>102191851</v>
      </c>
      <c r="D112" s="676">
        <v>121375620</v>
      </c>
      <c r="E112" s="676">
        <v>98289104</v>
      </c>
    </row>
    <row r="113" spans="1:5" ht="12" customHeight="1" x14ac:dyDescent="0.25">
      <c r="A113" s="11" t="s">
        <v>81</v>
      </c>
      <c r="B113" s="8" t="s">
        <v>332</v>
      </c>
      <c r="C113" s="461">
        <v>56265414</v>
      </c>
      <c r="D113" s="676">
        <v>62913346</v>
      </c>
      <c r="E113" s="676">
        <v>47673346</v>
      </c>
    </row>
    <row r="114" spans="1:5" ht="12" customHeight="1" x14ac:dyDescent="0.25">
      <c r="A114" s="11" t="s">
        <v>82</v>
      </c>
      <c r="B114" s="173" t="s">
        <v>164</v>
      </c>
      <c r="C114" s="461"/>
      <c r="D114" s="676"/>
      <c r="E114" s="676"/>
    </row>
    <row r="115" spans="1:5" ht="12" customHeight="1" x14ac:dyDescent="0.25">
      <c r="A115" s="11" t="s">
        <v>88</v>
      </c>
      <c r="B115" s="172" t="s">
        <v>333</v>
      </c>
      <c r="C115" s="461"/>
      <c r="D115" s="676"/>
      <c r="E115" s="676"/>
    </row>
    <row r="116" spans="1:5" ht="12" customHeight="1" x14ac:dyDescent="0.25">
      <c r="A116" s="11" t="s">
        <v>90</v>
      </c>
      <c r="B116" s="290" t="s">
        <v>334</v>
      </c>
      <c r="C116" s="461"/>
      <c r="D116" s="676"/>
      <c r="E116" s="676"/>
    </row>
    <row r="117" spans="1:5" x14ac:dyDescent="0.25">
      <c r="A117" s="11" t="s">
        <v>139</v>
      </c>
      <c r="B117" s="82" t="s">
        <v>321</v>
      </c>
      <c r="C117" s="461"/>
      <c r="D117" s="676"/>
      <c r="E117" s="676"/>
    </row>
    <row r="118" spans="1:5" ht="12" customHeight="1" x14ac:dyDescent="0.25">
      <c r="A118" s="11" t="s">
        <v>140</v>
      </c>
      <c r="B118" s="82" t="s">
        <v>335</v>
      </c>
      <c r="C118" s="461"/>
      <c r="D118" s="676"/>
      <c r="E118" s="676"/>
    </row>
    <row r="119" spans="1:5" ht="12" customHeight="1" x14ac:dyDescent="0.25">
      <c r="A119" s="11" t="s">
        <v>141</v>
      </c>
      <c r="B119" s="82" t="s">
        <v>336</v>
      </c>
      <c r="C119" s="461"/>
      <c r="D119" s="676"/>
      <c r="E119" s="676"/>
    </row>
    <row r="120" spans="1:5" ht="12" customHeight="1" x14ac:dyDescent="0.25">
      <c r="A120" s="11" t="s">
        <v>337</v>
      </c>
      <c r="B120" s="82" t="s">
        <v>324</v>
      </c>
      <c r="C120" s="461"/>
      <c r="D120" s="676"/>
      <c r="E120" s="676"/>
    </row>
    <row r="121" spans="1:5" ht="12" customHeight="1" x14ac:dyDescent="0.25">
      <c r="A121" s="11" t="s">
        <v>338</v>
      </c>
      <c r="B121" s="82" t="s">
        <v>339</v>
      </c>
      <c r="C121" s="461"/>
      <c r="D121" s="676"/>
      <c r="E121" s="676"/>
    </row>
    <row r="122" spans="1:5" ht="16.5" thickBot="1" x14ac:dyDescent="0.3">
      <c r="A122" s="9" t="s">
        <v>340</v>
      </c>
      <c r="B122" s="82" t="s">
        <v>341</v>
      </c>
      <c r="C122" s="462"/>
      <c r="D122" s="677"/>
      <c r="E122" s="677"/>
    </row>
    <row r="123" spans="1:5" ht="12" customHeight="1" thickBot="1" x14ac:dyDescent="0.3">
      <c r="A123" s="16" t="s">
        <v>12</v>
      </c>
      <c r="B123" s="69" t="s">
        <v>342</v>
      </c>
      <c r="C123" s="387">
        <f>+C124+C125</f>
        <v>0</v>
      </c>
      <c r="D123" s="446">
        <f>+D124+D125</f>
        <v>0</v>
      </c>
      <c r="E123" s="176">
        <f>+E124+E125</f>
        <v>0</v>
      </c>
    </row>
    <row r="124" spans="1:5" ht="12" customHeight="1" x14ac:dyDescent="0.25">
      <c r="A124" s="11" t="s">
        <v>61</v>
      </c>
      <c r="B124" s="5" t="s">
        <v>49</v>
      </c>
      <c r="C124" s="447"/>
      <c r="D124" s="678"/>
      <c r="E124" s="665"/>
    </row>
    <row r="125" spans="1:5" ht="12" customHeight="1" thickBot="1" x14ac:dyDescent="0.3">
      <c r="A125" s="12" t="s">
        <v>62</v>
      </c>
      <c r="B125" s="8" t="s">
        <v>50</v>
      </c>
      <c r="C125" s="449"/>
      <c r="D125" s="677"/>
      <c r="E125" s="665"/>
    </row>
    <row r="126" spans="1:5" ht="12" customHeight="1" thickBot="1" x14ac:dyDescent="0.3">
      <c r="A126" s="16" t="s">
        <v>13</v>
      </c>
      <c r="B126" s="69" t="s">
        <v>343</v>
      </c>
      <c r="C126" s="387">
        <f>+C93+C109+C123</f>
        <v>237878052</v>
      </c>
      <c r="D126" s="446">
        <f>+D93+D109+D123</f>
        <v>332326066</v>
      </c>
      <c r="E126" s="176">
        <f>+E93+E109+E123</f>
        <v>238944911</v>
      </c>
    </row>
    <row r="127" spans="1:5" ht="12" customHeight="1" thickBot="1" x14ac:dyDescent="0.3">
      <c r="A127" s="16" t="s">
        <v>14</v>
      </c>
      <c r="B127" s="69" t="s">
        <v>344</v>
      </c>
      <c r="C127" s="387">
        <f>+C128+C129+C130</f>
        <v>0</v>
      </c>
      <c r="D127" s="458">
        <f>+D128+D129+D130</f>
        <v>0</v>
      </c>
      <c r="E127" s="458">
        <f>+E128+E129+E130</f>
        <v>0</v>
      </c>
    </row>
    <row r="128" spans="1:5" ht="12" customHeight="1" x14ac:dyDescent="0.25">
      <c r="A128" s="11" t="s">
        <v>65</v>
      </c>
      <c r="B128" s="5" t="s">
        <v>345</v>
      </c>
      <c r="C128" s="461"/>
      <c r="D128" s="678"/>
      <c r="E128" s="712"/>
    </row>
    <row r="129" spans="1:5" ht="12" customHeight="1" x14ac:dyDescent="0.25">
      <c r="A129" s="11" t="s">
        <v>66</v>
      </c>
      <c r="B129" s="5" t="s">
        <v>346</v>
      </c>
      <c r="C129" s="461"/>
      <c r="D129" s="676"/>
      <c r="E129" s="665"/>
    </row>
    <row r="130" spans="1:5" ht="12" customHeight="1" thickBot="1" x14ac:dyDescent="0.3">
      <c r="A130" s="9" t="s">
        <v>67</v>
      </c>
      <c r="B130" s="3" t="s">
        <v>347</v>
      </c>
      <c r="C130" s="461"/>
      <c r="D130" s="677"/>
      <c r="E130" s="677"/>
    </row>
    <row r="131" spans="1:5" ht="12" customHeight="1" thickBot="1" x14ac:dyDescent="0.3">
      <c r="A131" s="16" t="s">
        <v>15</v>
      </c>
      <c r="B131" s="69" t="s">
        <v>348</v>
      </c>
      <c r="C131" s="387">
        <f>+C132+C133+C134+C135</f>
        <v>0</v>
      </c>
      <c r="D131" s="467">
        <f>+D132+D133+D134+D135</f>
        <v>0</v>
      </c>
      <c r="E131" s="176">
        <f>+E132+E133+E134+E135</f>
        <v>0</v>
      </c>
    </row>
    <row r="132" spans="1:5" ht="12" customHeight="1" x14ac:dyDescent="0.25">
      <c r="A132" s="11" t="s">
        <v>68</v>
      </c>
      <c r="B132" s="5" t="s">
        <v>349</v>
      </c>
      <c r="C132" s="461"/>
      <c r="D132" s="678"/>
      <c r="E132" s="665"/>
    </row>
    <row r="133" spans="1:5" ht="12" customHeight="1" x14ac:dyDescent="0.25">
      <c r="A133" s="11" t="s">
        <v>69</v>
      </c>
      <c r="B133" s="5" t="s">
        <v>350</v>
      </c>
      <c r="C133" s="461"/>
      <c r="D133" s="676"/>
      <c r="E133" s="665"/>
    </row>
    <row r="134" spans="1:5" ht="12" customHeight="1" x14ac:dyDescent="0.25">
      <c r="A134" s="11" t="s">
        <v>251</v>
      </c>
      <c r="B134" s="5" t="s">
        <v>351</v>
      </c>
      <c r="C134" s="461"/>
      <c r="D134" s="676"/>
      <c r="E134" s="665"/>
    </row>
    <row r="135" spans="1:5" ht="12" customHeight="1" thickBot="1" x14ac:dyDescent="0.3">
      <c r="A135" s="9" t="s">
        <v>253</v>
      </c>
      <c r="B135" s="3" t="s">
        <v>352</v>
      </c>
      <c r="C135" s="461"/>
      <c r="D135" s="677"/>
      <c r="E135" s="665"/>
    </row>
    <row r="136" spans="1:5" ht="12" customHeight="1" thickBot="1" x14ac:dyDescent="0.3">
      <c r="A136" s="16" t="s">
        <v>16</v>
      </c>
      <c r="B136" s="69" t="s">
        <v>353</v>
      </c>
      <c r="C136" s="396">
        <f>+C137+C138+C139+C140</f>
        <v>114802265</v>
      </c>
      <c r="D136" s="450">
        <f>+D137+D138+D139+D140</f>
        <v>117056492</v>
      </c>
      <c r="E136" s="182">
        <f>+E137+E138+E139+E140</f>
        <v>117056492</v>
      </c>
    </row>
    <row r="137" spans="1:5" ht="12" customHeight="1" x14ac:dyDescent="0.25">
      <c r="A137" s="11" t="s">
        <v>70</v>
      </c>
      <c r="B137" s="5" t="s">
        <v>354</v>
      </c>
      <c r="C137" s="461"/>
      <c r="D137" s="678"/>
      <c r="E137" s="678"/>
    </row>
    <row r="138" spans="1:5" ht="12" customHeight="1" x14ac:dyDescent="0.25">
      <c r="A138" s="11" t="s">
        <v>71</v>
      </c>
      <c r="B138" s="5" t="s">
        <v>355</v>
      </c>
      <c r="C138" s="461">
        <v>3309456</v>
      </c>
      <c r="D138" s="676">
        <v>3309456</v>
      </c>
      <c r="E138" s="676">
        <v>3309456</v>
      </c>
    </row>
    <row r="139" spans="1:5" ht="12" customHeight="1" x14ac:dyDescent="0.25">
      <c r="A139" s="11" t="s">
        <v>260</v>
      </c>
      <c r="B139" s="5" t="s">
        <v>356</v>
      </c>
      <c r="C139" s="461"/>
      <c r="D139" s="676"/>
      <c r="E139" s="676"/>
    </row>
    <row r="140" spans="1:5" ht="12" customHeight="1" thickBot="1" x14ac:dyDescent="0.3">
      <c r="A140" s="9" t="s">
        <v>262</v>
      </c>
      <c r="B140" s="3" t="s">
        <v>437</v>
      </c>
      <c r="C140" s="461">
        <v>111492809</v>
      </c>
      <c r="D140" s="677">
        <v>113747036</v>
      </c>
      <c r="E140" s="677">
        <v>113747036</v>
      </c>
    </row>
    <row r="141" spans="1:5" ht="12" customHeight="1" thickBot="1" x14ac:dyDescent="0.3">
      <c r="A141" s="16" t="s">
        <v>17</v>
      </c>
      <c r="B141" s="69" t="s">
        <v>358</v>
      </c>
      <c r="C141" s="435">
        <f>+C142+C143+C144+C145</f>
        <v>0</v>
      </c>
      <c r="D141" s="463">
        <f>+D142+D143+D144+D145</f>
        <v>0</v>
      </c>
      <c r="E141" s="185">
        <f>+E142+E143+E144+E145</f>
        <v>0</v>
      </c>
    </row>
    <row r="142" spans="1:5" ht="12" customHeight="1" x14ac:dyDescent="0.25">
      <c r="A142" s="11" t="s">
        <v>132</v>
      </c>
      <c r="B142" s="5" t="s">
        <v>359</v>
      </c>
      <c r="C142" s="461"/>
      <c r="D142" s="678"/>
      <c r="E142" s="665"/>
    </row>
    <row r="143" spans="1:5" ht="12" customHeight="1" x14ac:dyDescent="0.25">
      <c r="A143" s="11" t="s">
        <v>133</v>
      </c>
      <c r="B143" s="5" t="s">
        <v>360</v>
      </c>
      <c r="C143" s="461"/>
      <c r="D143" s="676"/>
      <c r="E143" s="665"/>
    </row>
    <row r="144" spans="1:5" ht="12" customHeight="1" x14ac:dyDescent="0.25">
      <c r="A144" s="11" t="s">
        <v>163</v>
      </c>
      <c r="B144" s="5" t="s">
        <v>361</v>
      </c>
      <c r="C144" s="461"/>
      <c r="D144" s="676"/>
      <c r="E144" s="665"/>
    </row>
    <row r="145" spans="1:10" ht="12" customHeight="1" thickBot="1" x14ac:dyDescent="0.3">
      <c r="A145" s="11" t="s">
        <v>268</v>
      </c>
      <c r="B145" s="5" t="s">
        <v>362</v>
      </c>
      <c r="C145" s="461"/>
      <c r="D145" s="677"/>
      <c r="E145" s="665"/>
    </row>
    <row r="146" spans="1:10" ht="15" customHeight="1" thickBot="1" x14ac:dyDescent="0.3">
      <c r="A146" s="16" t="s">
        <v>18</v>
      </c>
      <c r="B146" s="69" t="s">
        <v>363</v>
      </c>
      <c r="C146" s="436">
        <f>+C127+C131+C136+C141</f>
        <v>114802265</v>
      </c>
      <c r="D146" s="464">
        <f>+D127+D131+D136+D141</f>
        <v>117056492</v>
      </c>
      <c r="E146" s="666">
        <f>+E127+E131+E136+E141</f>
        <v>117056492</v>
      </c>
      <c r="G146" s="293"/>
      <c r="H146" s="294"/>
      <c r="I146" s="294"/>
      <c r="J146" s="294"/>
    </row>
    <row r="147" spans="1:10" s="274" customFormat="1" ht="12.95" customHeight="1" thickBot="1" x14ac:dyDescent="0.25">
      <c r="A147" s="174" t="s">
        <v>19</v>
      </c>
      <c r="B147" s="243" t="s">
        <v>364</v>
      </c>
      <c r="C147" s="436">
        <f>+C126+C146</f>
        <v>352680317</v>
      </c>
      <c r="D147" s="464">
        <f>+D126+D146</f>
        <v>449382558</v>
      </c>
      <c r="E147" s="436">
        <f>+E126+E146</f>
        <v>356001403</v>
      </c>
    </row>
    <row r="148" spans="1:10" ht="7.5" customHeight="1" x14ac:dyDescent="0.25"/>
    <row r="149" spans="1:10" x14ac:dyDescent="0.25">
      <c r="A149" s="729"/>
      <c r="B149" s="729"/>
      <c r="C149" s="729"/>
      <c r="D149" s="729"/>
    </row>
    <row r="150" spans="1:10" ht="15" customHeight="1" thickBot="1" x14ac:dyDescent="0.3">
      <c r="A150" s="730"/>
      <c r="B150" s="730"/>
      <c r="C150" s="322"/>
      <c r="D150" s="186"/>
    </row>
    <row r="151" spans="1:10" ht="13.5" customHeight="1" thickBot="1" x14ac:dyDescent="0.3">
      <c r="A151" s="169" t="s">
        <v>158</v>
      </c>
      <c r="B151" s="170"/>
      <c r="C151" s="67">
        <v>15</v>
      </c>
      <c r="D151" s="67">
        <v>15</v>
      </c>
      <c r="E151" s="67">
        <v>15</v>
      </c>
    </row>
    <row r="152" spans="1:10" ht="27.75" customHeight="1" thickBot="1" x14ac:dyDescent="0.3">
      <c r="A152" s="169" t="s">
        <v>159</v>
      </c>
      <c r="B152" s="170"/>
      <c r="C152" s="67"/>
      <c r="D152" s="67"/>
      <c r="E152" s="67"/>
      <c r="G152" s="319"/>
    </row>
  </sheetData>
  <mergeCells count="6">
    <mergeCell ref="A1:D1"/>
    <mergeCell ref="A4:B4"/>
    <mergeCell ref="A89:D89"/>
    <mergeCell ref="A90:B90"/>
    <mergeCell ref="A149:D149"/>
    <mergeCell ref="A150:B150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"/>
  <sheetViews>
    <sheetView workbookViewId="0">
      <selection activeCell="G129" sqref="G129"/>
    </sheetView>
  </sheetViews>
  <sheetFormatPr defaultRowHeight="15.75" x14ac:dyDescent="0.25"/>
  <cols>
    <col min="1" max="1" width="8.6640625" style="244" customWidth="1"/>
    <col min="2" max="2" width="67.33203125" style="244" customWidth="1"/>
    <col min="3" max="3" width="12" style="244" customWidth="1"/>
    <col min="4" max="4" width="11.33203125" style="245" customWidth="1"/>
    <col min="5" max="5" width="13" style="269" customWidth="1"/>
    <col min="6" max="16384" width="9.33203125" style="269"/>
  </cols>
  <sheetData>
    <row r="1" spans="1:7" ht="16.5" thickBot="1" x14ac:dyDescent="0.3">
      <c r="A1" s="725" t="s">
        <v>960</v>
      </c>
      <c r="B1" s="731"/>
      <c r="C1" s="731"/>
      <c r="D1" s="731"/>
      <c r="E1" s="266"/>
      <c r="F1" s="266"/>
      <c r="G1" s="266"/>
    </row>
    <row r="2" spans="1:7" ht="27.75" customHeight="1" x14ac:dyDescent="0.25">
      <c r="A2" s="719" t="s">
        <v>156</v>
      </c>
      <c r="B2" s="231" t="s">
        <v>436</v>
      </c>
      <c r="C2" s="356"/>
      <c r="D2" s="304"/>
      <c r="E2" s="318"/>
      <c r="F2" s="318"/>
      <c r="G2" s="318"/>
    </row>
    <row r="3" spans="1:7" ht="15.95" customHeight="1" thickBot="1" x14ac:dyDescent="0.3">
      <c r="A3" s="720" t="s">
        <v>155</v>
      </c>
      <c r="B3" s="232" t="s">
        <v>424</v>
      </c>
      <c r="C3" s="357"/>
      <c r="D3" s="307"/>
      <c r="E3" s="288"/>
      <c r="F3" s="288"/>
      <c r="G3" s="288"/>
    </row>
    <row r="4" spans="1:7" ht="15.95" customHeight="1" thickBot="1" x14ac:dyDescent="0.3">
      <c r="A4" s="730" t="s">
        <v>111</v>
      </c>
      <c r="B4" s="730"/>
      <c r="C4" s="322"/>
      <c r="D4" s="186" t="s">
        <v>1129</v>
      </c>
    </row>
    <row r="5" spans="1:7" ht="37.5" customHeight="1" thickBot="1" x14ac:dyDescent="0.3">
      <c r="A5" s="19" t="s">
        <v>59</v>
      </c>
      <c r="B5" s="20" t="s">
        <v>9</v>
      </c>
      <c r="C5" s="28" t="s">
        <v>938</v>
      </c>
      <c r="D5" s="28" t="s">
        <v>939</v>
      </c>
      <c r="E5" s="455" t="s">
        <v>940</v>
      </c>
    </row>
    <row r="6" spans="1:7" s="273" customFormat="1" ht="12" customHeight="1" thickBot="1" x14ac:dyDescent="0.25">
      <c r="A6" s="270">
        <v>1</v>
      </c>
      <c r="B6" s="271">
        <v>2</v>
      </c>
      <c r="C6" s="272">
        <v>3</v>
      </c>
      <c r="D6" s="272">
        <v>4</v>
      </c>
      <c r="E6" s="272">
        <v>5</v>
      </c>
    </row>
    <row r="7" spans="1:7" s="274" customFormat="1" ht="12" customHeight="1" thickBot="1" x14ac:dyDescent="0.25">
      <c r="A7" s="16" t="s">
        <v>10</v>
      </c>
      <c r="B7" s="17" t="s">
        <v>201</v>
      </c>
      <c r="C7" s="176">
        <f>+C8+C9+C10+C11+C12+C13+C14</f>
        <v>11757827</v>
      </c>
      <c r="D7" s="176">
        <f>+D8+D9+D10+D11+D12+D13+D14</f>
        <v>0</v>
      </c>
      <c r="E7" s="453">
        <f>+E8+E9+E10+E11+E12+E13+E14</f>
        <v>0</v>
      </c>
    </row>
    <row r="8" spans="1:7" s="274" customFormat="1" ht="12" customHeight="1" x14ac:dyDescent="0.2">
      <c r="A8" s="11" t="s">
        <v>72</v>
      </c>
      <c r="B8" s="275" t="s">
        <v>202</v>
      </c>
      <c r="C8" s="179"/>
      <c r="D8" s="179"/>
      <c r="E8" s="452"/>
    </row>
    <row r="9" spans="1:7" s="274" customFormat="1" ht="12" customHeight="1" x14ac:dyDescent="0.2">
      <c r="A9" s="10" t="s">
        <v>73</v>
      </c>
      <c r="B9" s="276" t="s">
        <v>203</v>
      </c>
      <c r="C9" s="178"/>
      <c r="D9" s="178"/>
      <c r="E9" s="451"/>
    </row>
    <row r="10" spans="1:7" s="274" customFormat="1" ht="12" customHeight="1" x14ac:dyDescent="0.2">
      <c r="A10" s="10" t="s">
        <v>74</v>
      </c>
      <c r="B10" s="276" t="s">
        <v>204</v>
      </c>
      <c r="C10" s="178"/>
      <c r="D10" s="178"/>
      <c r="E10" s="451"/>
    </row>
    <row r="11" spans="1:7" s="274" customFormat="1" ht="12" customHeight="1" x14ac:dyDescent="0.2">
      <c r="A11" s="10" t="s">
        <v>75</v>
      </c>
      <c r="B11" s="276" t="s">
        <v>205</v>
      </c>
      <c r="C11" s="178"/>
      <c r="D11" s="178"/>
      <c r="E11" s="451"/>
    </row>
    <row r="12" spans="1:7" s="274" customFormat="1" ht="12" customHeight="1" x14ac:dyDescent="0.2">
      <c r="A12" s="10" t="s">
        <v>105</v>
      </c>
      <c r="B12" s="276" t="s">
        <v>206</v>
      </c>
      <c r="C12" s="178"/>
      <c r="D12" s="178"/>
      <c r="E12" s="451"/>
    </row>
    <row r="13" spans="1:7" s="274" customFormat="1" ht="12" customHeight="1" x14ac:dyDescent="0.2">
      <c r="A13" s="12" t="s">
        <v>76</v>
      </c>
      <c r="B13" s="277" t="s">
        <v>207</v>
      </c>
      <c r="C13" s="178">
        <v>11757827</v>
      </c>
      <c r="D13" s="178"/>
      <c r="E13" s="451"/>
    </row>
    <row r="14" spans="1:7" s="274" customFormat="1" ht="12" customHeight="1" thickBot="1" x14ac:dyDescent="0.25">
      <c r="A14" s="12" t="s">
        <v>77</v>
      </c>
      <c r="B14" s="443" t="s">
        <v>571</v>
      </c>
      <c r="C14" s="442"/>
      <c r="D14" s="442"/>
      <c r="E14" s="454"/>
    </row>
    <row r="15" spans="1:7" s="274" customFormat="1" ht="12" customHeight="1" thickBot="1" x14ac:dyDescent="0.25">
      <c r="A15" s="16" t="s">
        <v>11</v>
      </c>
      <c r="B15" s="171" t="s">
        <v>208</v>
      </c>
      <c r="C15" s="176">
        <f>+C16+C17+C18+C19+C20</f>
        <v>14679250</v>
      </c>
      <c r="D15" s="176">
        <f>+D16+D17+D18+D19+D20</f>
        <v>56864971</v>
      </c>
      <c r="E15" s="453">
        <f>+E16+E17+E18+E19+E20</f>
        <v>56864971</v>
      </c>
    </row>
    <row r="16" spans="1:7" s="274" customFormat="1" ht="12" customHeight="1" x14ac:dyDescent="0.2">
      <c r="A16" s="11" t="s">
        <v>78</v>
      </c>
      <c r="B16" s="275" t="s">
        <v>209</v>
      </c>
      <c r="C16" s="179"/>
      <c r="D16" s="179"/>
      <c r="E16" s="452"/>
    </row>
    <row r="17" spans="1:5" s="274" customFormat="1" ht="12" customHeight="1" x14ac:dyDescent="0.2">
      <c r="A17" s="10" t="s">
        <v>79</v>
      </c>
      <c r="B17" s="276" t="s">
        <v>210</v>
      </c>
      <c r="C17" s="178"/>
      <c r="D17" s="178"/>
      <c r="E17" s="451"/>
    </row>
    <row r="18" spans="1:5" s="274" customFormat="1" ht="12" customHeight="1" x14ac:dyDescent="0.2">
      <c r="A18" s="10" t="s">
        <v>80</v>
      </c>
      <c r="B18" s="276" t="s">
        <v>211</v>
      </c>
      <c r="C18" s="178"/>
      <c r="D18" s="178"/>
      <c r="E18" s="451"/>
    </row>
    <row r="19" spans="1:5" s="274" customFormat="1" ht="12" customHeight="1" x14ac:dyDescent="0.2">
      <c r="A19" s="10" t="s">
        <v>81</v>
      </c>
      <c r="B19" s="276" t="s">
        <v>212</v>
      </c>
      <c r="C19" s="178"/>
      <c r="D19" s="178"/>
      <c r="E19" s="451"/>
    </row>
    <row r="20" spans="1:5" s="274" customFormat="1" ht="12" customHeight="1" x14ac:dyDescent="0.2">
      <c r="A20" s="10" t="s">
        <v>82</v>
      </c>
      <c r="B20" s="276" t="s">
        <v>213</v>
      </c>
      <c r="C20" s="178">
        <v>14679250</v>
      </c>
      <c r="D20" s="178">
        <v>56864971</v>
      </c>
      <c r="E20" s="178">
        <v>56864971</v>
      </c>
    </row>
    <row r="21" spans="1:5" s="274" customFormat="1" ht="12" customHeight="1" thickBot="1" x14ac:dyDescent="0.25">
      <c r="A21" s="12" t="s">
        <v>88</v>
      </c>
      <c r="B21" s="277" t="s">
        <v>214</v>
      </c>
      <c r="C21" s="180"/>
      <c r="D21" s="685">
        <f>10378920+4427176</f>
        <v>14806096</v>
      </c>
      <c r="E21" s="685">
        <f>10378920+4427176</f>
        <v>14806096</v>
      </c>
    </row>
    <row r="22" spans="1:5" s="274" customFormat="1" ht="12" customHeight="1" thickBot="1" x14ac:dyDescent="0.25">
      <c r="A22" s="16" t="s">
        <v>12</v>
      </c>
      <c r="B22" s="17" t="s">
        <v>215</v>
      </c>
      <c r="C22" s="176">
        <f>+C23+C24+C25+C26+C27</f>
        <v>0</v>
      </c>
      <c r="D22" s="176">
        <f>+D23+D24+D25+D26+D27</f>
        <v>0</v>
      </c>
      <c r="E22" s="453">
        <f>+E23+E24+E25+E26+E27</f>
        <v>0</v>
      </c>
    </row>
    <row r="23" spans="1:5" s="274" customFormat="1" ht="12" customHeight="1" x14ac:dyDescent="0.2">
      <c r="A23" s="11" t="s">
        <v>61</v>
      </c>
      <c r="B23" s="275" t="s">
        <v>216</v>
      </c>
      <c r="C23" s="179"/>
      <c r="D23" s="179"/>
      <c r="E23" s="451"/>
    </row>
    <row r="24" spans="1:5" s="274" customFormat="1" ht="12" customHeight="1" x14ac:dyDescent="0.2">
      <c r="A24" s="10" t="s">
        <v>62</v>
      </c>
      <c r="B24" s="276" t="s">
        <v>217</v>
      </c>
      <c r="C24" s="178"/>
      <c r="D24" s="178"/>
      <c r="E24" s="451"/>
    </row>
    <row r="25" spans="1:5" s="274" customFormat="1" ht="12" customHeight="1" x14ac:dyDescent="0.2">
      <c r="A25" s="10" t="s">
        <v>63</v>
      </c>
      <c r="B25" s="276" t="s">
        <v>218</v>
      </c>
      <c r="C25" s="178"/>
      <c r="D25" s="178"/>
      <c r="E25" s="451"/>
    </row>
    <row r="26" spans="1:5" s="274" customFormat="1" ht="12" customHeight="1" x14ac:dyDescent="0.2">
      <c r="A26" s="10" t="s">
        <v>64</v>
      </c>
      <c r="B26" s="276" t="s">
        <v>219</v>
      </c>
      <c r="C26" s="178"/>
      <c r="D26" s="178"/>
      <c r="E26" s="451"/>
    </row>
    <row r="27" spans="1:5" s="274" customFormat="1" ht="12" customHeight="1" x14ac:dyDescent="0.2">
      <c r="A27" s="10" t="s">
        <v>122</v>
      </c>
      <c r="B27" s="276" t="s">
        <v>220</v>
      </c>
      <c r="C27" s="178"/>
      <c r="D27" s="178"/>
      <c r="E27" s="451"/>
    </row>
    <row r="28" spans="1:5" s="274" customFormat="1" ht="12" customHeight="1" thickBot="1" x14ac:dyDescent="0.25">
      <c r="A28" s="12" t="s">
        <v>123</v>
      </c>
      <c r="B28" s="277" t="s">
        <v>221</v>
      </c>
      <c r="C28" s="180"/>
      <c r="D28" s="180"/>
      <c r="E28" s="451"/>
    </row>
    <row r="29" spans="1:5" s="274" customFormat="1" ht="12" customHeight="1" thickBot="1" x14ac:dyDescent="0.25">
      <c r="A29" s="16" t="s">
        <v>124</v>
      </c>
      <c r="B29" s="17" t="s">
        <v>222</v>
      </c>
      <c r="C29" s="182">
        <f>+C30+C33+C34+C35</f>
        <v>8184700</v>
      </c>
      <c r="D29" s="182">
        <f>+D30+D33+D34+D35</f>
        <v>14723071</v>
      </c>
      <c r="E29" s="396">
        <f>+E30+E33+E34+E35</f>
        <v>14723071</v>
      </c>
    </row>
    <row r="30" spans="1:5" s="274" customFormat="1" ht="12" customHeight="1" x14ac:dyDescent="0.2">
      <c r="A30" s="11" t="s">
        <v>223</v>
      </c>
      <c r="B30" s="275" t="s">
        <v>224</v>
      </c>
      <c r="C30" s="278">
        <f>+C31+C32</f>
        <v>8184700</v>
      </c>
      <c r="D30" s="278">
        <f>+D31+D32</f>
        <v>14723071</v>
      </c>
      <c r="E30" s="456">
        <f>+E31+E32</f>
        <v>14723071</v>
      </c>
    </row>
    <row r="31" spans="1:5" s="274" customFormat="1" ht="12" customHeight="1" x14ac:dyDescent="0.2">
      <c r="A31" s="10" t="s">
        <v>225</v>
      </c>
      <c r="B31" s="276" t="s">
        <v>226</v>
      </c>
      <c r="C31" s="178"/>
      <c r="D31" s="178"/>
      <c r="E31" s="451"/>
    </row>
    <row r="32" spans="1:5" s="274" customFormat="1" ht="12" customHeight="1" x14ac:dyDescent="0.2">
      <c r="A32" s="10" t="s">
        <v>227</v>
      </c>
      <c r="B32" s="276" t="s">
        <v>228</v>
      </c>
      <c r="C32" s="178">
        <v>8184700</v>
      </c>
      <c r="D32" s="178">
        <v>14723071</v>
      </c>
      <c r="E32" s="178">
        <v>14723071</v>
      </c>
    </row>
    <row r="33" spans="1:5" s="274" customFormat="1" ht="12" customHeight="1" x14ac:dyDescent="0.2">
      <c r="A33" s="10" t="s">
        <v>229</v>
      </c>
      <c r="B33" s="276" t="s">
        <v>230</v>
      </c>
      <c r="C33" s="178"/>
      <c r="D33" s="178"/>
      <c r="E33" s="451"/>
    </row>
    <row r="34" spans="1:5" s="274" customFormat="1" ht="12" customHeight="1" x14ac:dyDescent="0.2">
      <c r="A34" s="10" t="s">
        <v>231</v>
      </c>
      <c r="B34" s="276" t="s">
        <v>232</v>
      </c>
      <c r="C34" s="178"/>
      <c r="D34" s="178"/>
      <c r="E34" s="451"/>
    </row>
    <row r="35" spans="1:5" s="274" customFormat="1" ht="12" customHeight="1" thickBot="1" x14ac:dyDescent="0.25">
      <c r="A35" s="12" t="s">
        <v>233</v>
      </c>
      <c r="B35" s="277" t="s">
        <v>234</v>
      </c>
      <c r="C35" s="180"/>
      <c r="D35" s="180"/>
      <c r="E35" s="451"/>
    </row>
    <row r="36" spans="1:5" s="274" customFormat="1" ht="12" customHeight="1" thickBot="1" x14ac:dyDescent="0.25">
      <c r="A36" s="16" t="s">
        <v>14</v>
      </c>
      <c r="B36" s="17" t="s">
        <v>235</v>
      </c>
      <c r="C36" s="176">
        <f>SUM(C37:C46)</f>
        <v>0</v>
      </c>
      <c r="D36" s="176">
        <f>SUM(D37:D46)</f>
        <v>0</v>
      </c>
      <c r="E36" s="387">
        <f>SUM(E37:E46)</f>
        <v>0</v>
      </c>
    </row>
    <row r="37" spans="1:5" s="274" customFormat="1" ht="12" customHeight="1" x14ac:dyDescent="0.2">
      <c r="A37" s="11" t="s">
        <v>65</v>
      </c>
      <c r="B37" s="275" t="s">
        <v>236</v>
      </c>
      <c r="C37" s="179"/>
      <c r="D37" s="179"/>
      <c r="E37" s="451"/>
    </row>
    <row r="38" spans="1:5" s="274" customFormat="1" ht="12" customHeight="1" x14ac:dyDescent="0.2">
      <c r="A38" s="10" t="s">
        <v>66</v>
      </c>
      <c r="B38" s="276" t="s">
        <v>237</v>
      </c>
      <c r="C38" s="178"/>
      <c r="D38" s="178"/>
      <c r="E38" s="451"/>
    </row>
    <row r="39" spans="1:5" s="274" customFormat="1" ht="12" customHeight="1" x14ac:dyDescent="0.2">
      <c r="A39" s="10" t="s">
        <v>67</v>
      </c>
      <c r="B39" s="276" t="s">
        <v>238</v>
      </c>
      <c r="C39" s="178"/>
      <c r="D39" s="178"/>
      <c r="E39" s="451"/>
    </row>
    <row r="40" spans="1:5" s="274" customFormat="1" ht="12" customHeight="1" x14ac:dyDescent="0.2">
      <c r="A40" s="10" t="s">
        <v>126</v>
      </c>
      <c r="B40" s="276" t="s">
        <v>239</v>
      </c>
      <c r="C40" s="178"/>
      <c r="D40" s="178"/>
      <c r="E40" s="451"/>
    </row>
    <row r="41" spans="1:5" s="274" customFormat="1" ht="12" customHeight="1" x14ac:dyDescent="0.2">
      <c r="A41" s="10" t="s">
        <v>127</v>
      </c>
      <c r="B41" s="276" t="s">
        <v>240</v>
      </c>
      <c r="C41" s="178"/>
      <c r="D41" s="178"/>
      <c r="E41" s="451"/>
    </row>
    <row r="42" spans="1:5" s="274" customFormat="1" ht="12" customHeight="1" x14ac:dyDescent="0.2">
      <c r="A42" s="10" t="s">
        <v>128</v>
      </c>
      <c r="B42" s="276" t="s">
        <v>241</v>
      </c>
      <c r="C42" s="178"/>
      <c r="D42" s="178"/>
      <c r="E42" s="451"/>
    </row>
    <row r="43" spans="1:5" s="274" customFormat="1" ht="12" customHeight="1" x14ac:dyDescent="0.2">
      <c r="A43" s="10" t="s">
        <v>129</v>
      </c>
      <c r="B43" s="276" t="s">
        <v>242</v>
      </c>
      <c r="C43" s="178"/>
      <c r="D43" s="178"/>
      <c r="E43" s="451"/>
    </row>
    <row r="44" spans="1:5" s="274" customFormat="1" ht="12" customHeight="1" x14ac:dyDescent="0.2">
      <c r="A44" s="10" t="s">
        <v>130</v>
      </c>
      <c r="B44" s="276" t="s">
        <v>243</v>
      </c>
      <c r="C44" s="178"/>
      <c r="D44" s="178"/>
      <c r="E44" s="451"/>
    </row>
    <row r="45" spans="1:5" s="274" customFormat="1" ht="12" customHeight="1" x14ac:dyDescent="0.2">
      <c r="A45" s="10" t="s">
        <v>244</v>
      </c>
      <c r="B45" s="276" t="s">
        <v>245</v>
      </c>
      <c r="C45" s="181"/>
      <c r="D45" s="181"/>
      <c r="E45" s="451"/>
    </row>
    <row r="46" spans="1:5" s="274" customFormat="1" ht="12" customHeight="1" thickBot="1" x14ac:dyDescent="0.25">
      <c r="A46" s="12" t="s">
        <v>246</v>
      </c>
      <c r="B46" s="277" t="s">
        <v>247</v>
      </c>
      <c r="C46" s="252"/>
      <c r="D46" s="252"/>
      <c r="E46" s="451"/>
    </row>
    <row r="47" spans="1:5" s="274" customFormat="1" ht="12" customHeight="1" thickBot="1" x14ac:dyDescent="0.25">
      <c r="A47" s="16" t="s">
        <v>15</v>
      </c>
      <c r="B47" s="17" t="s">
        <v>248</v>
      </c>
      <c r="C47" s="176">
        <f>SUM(C48:C52)</f>
        <v>0</v>
      </c>
      <c r="D47" s="176">
        <f>SUM(D48:D52)</f>
        <v>0</v>
      </c>
      <c r="E47" s="387">
        <f>SUM(E48:E52)</f>
        <v>0</v>
      </c>
    </row>
    <row r="48" spans="1:5" s="274" customFormat="1" ht="12" customHeight="1" x14ac:dyDescent="0.2">
      <c r="A48" s="11" t="s">
        <v>68</v>
      </c>
      <c r="B48" s="275" t="s">
        <v>249</v>
      </c>
      <c r="C48" s="253"/>
      <c r="D48" s="253"/>
      <c r="E48" s="451"/>
    </row>
    <row r="49" spans="1:5" s="274" customFormat="1" ht="12" customHeight="1" x14ac:dyDescent="0.2">
      <c r="A49" s="10" t="s">
        <v>69</v>
      </c>
      <c r="B49" s="276" t="s">
        <v>250</v>
      </c>
      <c r="C49" s="181"/>
      <c r="D49" s="181"/>
      <c r="E49" s="451"/>
    </row>
    <row r="50" spans="1:5" s="274" customFormat="1" ht="12" customHeight="1" x14ac:dyDescent="0.2">
      <c r="A50" s="10" t="s">
        <v>251</v>
      </c>
      <c r="B50" s="276" t="s">
        <v>252</v>
      </c>
      <c r="C50" s="181"/>
      <c r="D50" s="181"/>
      <c r="E50" s="451"/>
    </row>
    <row r="51" spans="1:5" s="274" customFormat="1" ht="12" customHeight="1" x14ac:dyDescent="0.2">
      <c r="A51" s="10" t="s">
        <v>253</v>
      </c>
      <c r="B51" s="276" t="s">
        <v>254</v>
      </c>
      <c r="C51" s="181"/>
      <c r="D51" s="181"/>
      <c r="E51" s="451"/>
    </row>
    <row r="52" spans="1:5" s="274" customFormat="1" ht="12" customHeight="1" thickBot="1" x14ac:dyDescent="0.25">
      <c r="A52" s="12" t="s">
        <v>255</v>
      </c>
      <c r="B52" s="277" t="s">
        <v>256</v>
      </c>
      <c r="C52" s="252"/>
      <c r="D52" s="252"/>
      <c r="E52" s="451"/>
    </row>
    <row r="53" spans="1:5" s="274" customFormat="1" ht="12" customHeight="1" thickBot="1" x14ac:dyDescent="0.25">
      <c r="A53" s="16" t="s">
        <v>131</v>
      </c>
      <c r="B53" s="17" t="s">
        <v>257</v>
      </c>
      <c r="C53" s="176">
        <f>SUM(C54:C56)</f>
        <v>0</v>
      </c>
      <c r="D53" s="176">
        <f>SUM(D54:D56)</f>
        <v>0</v>
      </c>
      <c r="E53" s="387">
        <f>SUM(E54:E56)</f>
        <v>0</v>
      </c>
    </row>
    <row r="54" spans="1:5" s="274" customFormat="1" ht="12" customHeight="1" x14ac:dyDescent="0.2">
      <c r="A54" s="11" t="s">
        <v>70</v>
      </c>
      <c r="B54" s="275" t="s">
        <v>258</v>
      </c>
      <c r="C54" s="179"/>
      <c r="D54" s="179"/>
      <c r="E54" s="451"/>
    </row>
    <row r="55" spans="1:5" s="274" customFormat="1" ht="12" customHeight="1" x14ac:dyDescent="0.2">
      <c r="A55" s="10" t="s">
        <v>71</v>
      </c>
      <c r="B55" s="276" t="s">
        <v>259</v>
      </c>
      <c r="C55" s="178"/>
      <c r="D55" s="178"/>
      <c r="E55" s="451"/>
    </row>
    <row r="56" spans="1:5" s="274" customFormat="1" ht="12" customHeight="1" x14ac:dyDescent="0.2">
      <c r="A56" s="10" t="s">
        <v>260</v>
      </c>
      <c r="B56" s="276" t="s">
        <v>261</v>
      </c>
      <c r="C56" s="178"/>
      <c r="D56" s="178"/>
      <c r="E56" s="451"/>
    </row>
    <row r="57" spans="1:5" s="274" customFormat="1" ht="12" customHeight="1" thickBot="1" x14ac:dyDescent="0.25">
      <c r="A57" s="12" t="s">
        <v>262</v>
      </c>
      <c r="B57" s="277" t="s">
        <v>263</v>
      </c>
      <c r="C57" s="180"/>
      <c r="D57" s="180"/>
      <c r="E57" s="451"/>
    </row>
    <row r="58" spans="1:5" s="274" customFormat="1" ht="12" customHeight="1" thickBot="1" x14ac:dyDescent="0.25">
      <c r="A58" s="16" t="s">
        <v>17</v>
      </c>
      <c r="B58" s="171" t="s">
        <v>264</v>
      </c>
      <c r="C58" s="176">
        <f>SUM(C59:C61)</f>
        <v>0</v>
      </c>
      <c r="D58" s="176">
        <f>SUM(D59:D61)</f>
        <v>0</v>
      </c>
      <c r="E58" s="387">
        <f>SUM(E59:E61)</f>
        <v>0</v>
      </c>
    </row>
    <row r="59" spans="1:5" s="274" customFormat="1" ht="12" customHeight="1" x14ac:dyDescent="0.2">
      <c r="A59" s="11" t="s">
        <v>132</v>
      </c>
      <c r="B59" s="275" t="s">
        <v>265</v>
      </c>
      <c r="C59" s="181"/>
      <c r="D59" s="181"/>
      <c r="E59" s="451"/>
    </row>
    <row r="60" spans="1:5" s="274" customFormat="1" ht="12" customHeight="1" x14ac:dyDescent="0.2">
      <c r="A60" s="10" t="s">
        <v>133</v>
      </c>
      <c r="B60" s="276" t="s">
        <v>266</v>
      </c>
      <c r="C60" s="181"/>
      <c r="D60" s="181"/>
      <c r="E60" s="451"/>
    </row>
    <row r="61" spans="1:5" s="274" customFormat="1" ht="12" customHeight="1" x14ac:dyDescent="0.2">
      <c r="A61" s="10" t="s">
        <v>163</v>
      </c>
      <c r="B61" s="276" t="s">
        <v>267</v>
      </c>
      <c r="C61" s="181"/>
      <c r="D61" s="181"/>
      <c r="E61" s="451"/>
    </row>
    <row r="62" spans="1:5" s="274" customFormat="1" ht="12" customHeight="1" thickBot="1" x14ac:dyDescent="0.25">
      <c r="A62" s="12" t="s">
        <v>268</v>
      </c>
      <c r="B62" s="277" t="s">
        <v>269</v>
      </c>
      <c r="C62" s="181"/>
      <c r="D62" s="181"/>
      <c r="E62" s="451"/>
    </row>
    <row r="63" spans="1:5" s="274" customFormat="1" ht="12" customHeight="1" thickBot="1" x14ac:dyDescent="0.25">
      <c r="A63" s="16" t="s">
        <v>18</v>
      </c>
      <c r="B63" s="17" t="s">
        <v>270</v>
      </c>
      <c r="C63" s="182">
        <f>+C7+C15+C22+C29+C36+C47+C53+C58</f>
        <v>34621777</v>
      </c>
      <c r="D63" s="182">
        <f>+D7+D15+D22+D29+D36+D47+D53+D58</f>
        <v>71588042</v>
      </c>
      <c r="E63" s="396">
        <f>+E7+E15+E22+E29+E36+E47+E53+E58</f>
        <v>71588042</v>
      </c>
    </row>
    <row r="64" spans="1:5" s="274" customFormat="1" ht="12" customHeight="1" thickBot="1" x14ac:dyDescent="0.25">
      <c r="A64" s="279" t="s">
        <v>271</v>
      </c>
      <c r="B64" s="171" t="s">
        <v>272</v>
      </c>
      <c r="C64" s="176">
        <f>SUM(C65:C67)</f>
        <v>0</v>
      </c>
      <c r="D64" s="176">
        <f>SUM(D65:D67)</f>
        <v>0</v>
      </c>
      <c r="E64" s="451"/>
    </row>
    <row r="65" spans="1:5" s="274" customFormat="1" ht="12" customHeight="1" x14ac:dyDescent="0.2">
      <c r="A65" s="11" t="s">
        <v>273</v>
      </c>
      <c r="B65" s="275" t="s">
        <v>274</v>
      </c>
      <c r="C65" s="181"/>
      <c r="D65" s="181"/>
      <c r="E65" s="451"/>
    </row>
    <row r="66" spans="1:5" s="274" customFormat="1" ht="12" customHeight="1" x14ac:dyDescent="0.2">
      <c r="A66" s="10" t="s">
        <v>275</v>
      </c>
      <c r="B66" s="276" t="s">
        <v>276</v>
      </c>
      <c r="C66" s="181"/>
      <c r="D66" s="181"/>
      <c r="E66" s="451"/>
    </row>
    <row r="67" spans="1:5" s="274" customFormat="1" ht="12" customHeight="1" thickBot="1" x14ac:dyDescent="0.25">
      <c r="A67" s="12" t="s">
        <v>277</v>
      </c>
      <c r="B67" s="280" t="s">
        <v>278</v>
      </c>
      <c r="C67" s="181"/>
      <c r="D67" s="181"/>
      <c r="E67" s="451"/>
    </row>
    <row r="68" spans="1:5" s="274" customFormat="1" ht="12" customHeight="1" thickBot="1" x14ac:dyDescent="0.25">
      <c r="A68" s="279" t="s">
        <v>279</v>
      </c>
      <c r="B68" s="171" t="s">
        <v>280</v>
      </c>
      <c r="C68" s="176">
        <f>SUM(C69:C72)</f>
        <v>0</v>
      </c>
      <c r="D68" s="176">
        <f>SUM(D69:D72)</f>
        <v>0</v>
      </c>
      <c r="E68" s="387">
        <f>SUM(E69:E72)</f>
        <v>0</v>
      </c>
    </row>
    <row r="69" spans="1:5" s="274" customFormat="1" ht="12" customHeight="1" x14ac:dyDescent="0.2">
      <c r="A69" s="11" t="s">
        <v>106</v>
      </c>
      <c r="B69" s="275" t="s">
        <v>281</v>
      </c>
      <c r="C69" s="181"/>
      <c r="D69" s="181"/>
      <c r="E69" s="451"/>
    </row>
    <row r="70" spans="1:5" s="274" customFormat="1" ht="12" customHeight="1" x14ac:dyDescent="0.2">
      <c r="A70" s="10" t="s">
        <v>107</v>
      </c>
      <c r="B70" s="276" t="s">
        <v>282</v>
      </c>
      <c r="C70" s="181"/>
      <c r="D70" s="181"/>
      <c r="E70" s="451"/>
    </row>
    <row r="71" spans="1:5" s="274" customFormat="1" ht="12" customHeight="1" x14ac:dyDescent="0.2">
      <c r="A71" s="10" t="s">
        <v>283</v>
      </c>
      <c r="B71" s="276" t="s">
        <v>284</v>
      </c>
      <c r="C71" s="181"/>
      <c r="D71" s="181"/>
      <c r="E71" s="451"/>
    </row>
    <row r="72" spans="1:5" s="274" customFormat="1" ht="12" customHeight="1" thickBot="1" x14ac:dyDescent="0.25">
      <c r="A72" s="12" t="s">
        <v>285</v>
      </c>
      <c r="B72" s="277" t="s">
        <v>286</v>
      </c>
      <c r="C72" s="181"/>
      <c r="D72" s="181"/>
      <c r="E72" s="451"/>
    </row>
    <row r="73" spans="1:5" s="274" customFormat="1" ht="12" customHeight="1" thickBot="1" x14ac:dyDescent="0.25">
      <c r="A73" s="279" t="s">
        <v>287</v>
      </c>
      <c r="B73" s="171" t="s">
        <v>288</v>
      </c>
      <c r="C73" s="176">
        <f>SUM(C74:C75)</f>
        <v>58240000</v>
      </c>
      <c r="D73" s="176">
        <f>SUM(D74:D75)</f>
        <v>1823400</v>
      </c>
      <c r="E73" s="387">
        <f>SUM(E74:E75)</f>
        <v>1823400</v>
      </c>
    </row>
    <row r="74" spans="1:5" s="274" customFormat="1" ht="12" customHeight="1" x14ac:dyDescent="0.2">
      <c r="A74" s="11" t="s">
        <v>289</v>
      </c>
      <c r="B74" s="275" t="s">
        <v>431</v>
      </c>
      <c r="C74" s="181">
        <v>58240000</v>
      </c>
      <c r="D74" s="181">
        <v>1823400</v>
      </c>
      <c r="E74" s="181">
        <v>1823400</v>
      </c>
    </row>
    <row r="75" spans="1:5" s="274" customFormat="1" ht="12" customHeight="1" thickBot="1" x14ac:dyDescent="0.25">
      <c r="A75" s="12" t="s">
        <v>291</v>
      </c>
      <c r="B75" s="277" t="s">
        <v>292</v>
      </c>
      <c r="C75" s="181"/>
      <c r="D75" s="181"/>
      <c r="E75" s="451"/>
    </row>
    <row r="76" spans="1:5" s="274" customFormat="1" ht="12" customHeight="1" thickBot="1" x14ac:dyDescent="0.25">
      <c r="A76" s="279" t="s">
        <v>293</v>
      </c>
      <c r="B76" s="171" t="s">
        <v>294</v>
      </c>
      <c r="C76" s="176">
        <f>SUM(C77:C79)</f>
        <v>0</v>
      </c>
      <c r="D76" s="176">
        <f>SUM(D77:D79)</f>
        <v>0</v>
      </c>
      <c r="E76" s="387">
        <f>SUM(E77:E79)</f>
        <v>0</v>
      </c>
    </row>
    <row r="77" spans="1:5" s="274" customFormat="1" ht="12" customHeight="1" x14ac:dyDescent="0.2">
      <c r="A77" s="11" t="s">
        <v>295</v>
      </c>
      <c r="B77" s="275" t="s">
        <v>296</v>
      </c>
      <c r="C77" s="181"/>
      <c r="D77" s="181"/>
      <c r="E77" s="451"/>
    </row>
    <row r="78" spans="1:5" s="274" customFormat="1" ht="12" customHeight="1" x14ac:dyDescent="0.2">
      <c r="A78" s="10" t="s">
        <v>297</v>
      </c>
      <c r="B78" s="276" t="s">
        <v>298</v>
      </c>
      <c r="C78" s="181"/>
      <c r="D78" s="181"/>
      <c r="E78" s="451"/>
    </row>
    <row r="79" spans="1:5" s="274" customFormat="1" ht="12" customHeight="1" thickBot="1" x14ac:dyDescent="0.25">
      <c r="A79" s="12" t="s">
        <v>299</v>
      </c>
      <c r="B79" s="277" t="s">
        <v>300</v>
      </c>
      <c r="C79" s="181"/>
      <c r="D79" s="181"/>
      <c r="E79" s="451"/>
    </row>
    <row r="80" spans="1:5" s="274" customFormat="1" ht="12" customHeight="1" thickBot="1" x14ac:dyDescent="0.25">
      <c r="A80" s="279" t="s">
        <v>301</v>
      </c>
      <c r="B80" s="171" t="s">
        <v>302</v>
      </c>
      <c r="C80" s="176">
        <f>SUM(C81:C84)</f>
        <v>0</v>
      </c>
      <c r="D80" s="176">
        <f>SUM(D81:D84)</f>
        <v>0</v>
      </c>
      <c r="E80" s="387">
        <f>SUM(E81:E84)</f>
        <v>0</v>
      </c>
    </row>
    <row r="81" spans="1:5" s="274" customFormat="1" ht="12" customHeight="1" x14ac:dyDescent="0.2">
      <c r="A81" s="281" t="s">
        <v>303</v>
      </c>
      <c r="B81" s="275" t="s">
        <v>304</v>
      </c>
      <c r="C81" s="181"/>
      <c r="D81" s="181"/>
      <c r="E81" s="451"/>
    </row>
    <row r="82" spans="1:5" s="274" customFormat="1" ht="12" customHeight="1" x14ac:dyDescent="0.2">
      <c r="A82" s="282" t="s">
        <v>305</v>
      </c>
      <c r="B82" s="276" t="s">
        <v>306</v>
      </c>
      <c r="C82" s="181"/>
      <c r="D82" s="181"/>
      <c r="E82" s="451"/>
    </row>
    <row r="83" spans="1:5" s="274" customFormat="1" ht="12" customHeight="1" x14ac:dyDescent="0.2">
      <c r="A83" s="282" t="s">
        <v>307</v>
      </c>
      <c r="B83" s="276" t="s">
        <v>308</v>
      </c>
      <c r="C83" s="181"/>
      <c r="D83" s="181"/>
      <c r="E83" s="451"/>
    </row>
    <row r="84" spans="1:5" s="274" customFormat="1" ht="12" customHeight="1" thickBot="1" x14ac:dyDescent="0.25">
      <c r="A84" s="283" t="s">
        <v>309</v>
      </c>
      <c r="B84" s="277" t="s">
        <v>310</v>
      </c>
      <c r="C84" s="181"/>
      <c r="D84" s="181"/>
      <c r="E84" s="451"/>
    </row>
    <row r="85" spans="1:5" s="274" customFormat="1" ht="13.5" customHeight="1" thickBot="1" x14ac:dyDescent="0.25">
      <c r="A85" s="279" t="s">
        <v>311</v>
      </c>
      <c r="B85" s="171" t="s">
        <v>312</v>
      </c>
      <c r="C85" s="284"/>
      <c r="D85" s="284"/>
      <c r="E85" s="402"/>
    </row>
    <row r="86" spans="1:5" s="274" customFormat="1" ht="15.75" customHeight="1" thickBot="1" x14ac:dyDescent="0.25">
      <c r="A86" s="279" t="s">
        <v>313</v>
      </c>
      <c r="B86" s="285" t="s">
        <v>314</v>
      </c>
      <c r="C86" s="182">
        <f>+C64+C68+C73+C76+C80+C85</f>
        <v>58240000</v>
      </c>
      <c r="D86" s="182">
        <f>+D64+D68+D73+D76+D80+D85</f>
        <v>1823400</v>
      </c>
      <c r="E86" s="396">
        <f>+E64+E68+E73+E76+E80+E85</f>
        <v>1823400</v>
      </c>
    </row>
    <row r="87" spans="1:5" s="274" customFormat="1" ht="16.5" customHeight="1" thickBot="1" x14ac:dyDescent="0.25">
      <c r="A87" s="286" t="s">
        <v>315</v>
      </c>
      <c r="B87" s="287" t="s">
        <v>316</v>
      </c>
      <c r="C87" s="182">
        <f>+C63+C86</f>
        <v>92861777</v>
      </c>
      <c r="D87" s="182">
        <f>+D63+D86</f>
        <v>73411442</v>
      </c>
      <c r="E87" s="396">
        <f>+E63+E86</f>
        <v>73411442</v>
      </c>
    </row>
    <row r="88" spans="1:5" s="274" customFormat="1" ht="4.5" customHeight="1" x14ac:dyDescent="0.2">
      <c r="A88" s="1"/>
      <c r="B88" s="2"/>
      <c r="C88" s="2"/>
      <c r="D88" s="183"/>
    </row>
    <row r="89" spans="1:5" ht="12" customHeight="1" x14ac:dyDescent="0.25">
      <c r="A89" s="733" t="s">
        <v>38</v>
      </c>
      <c r="B89" s="733"/>
      <c r="C89" s="733"/>
      <c r="D89" s="733"/>
    </row>
    <row r="90" spans="1:5" s="288" customFormat="1" ht="11.25" customHeight="1" thickBot="1" x14ac:dyDescent="0.3">
      <c r="A90" s="734" t="s">
        <v>112</v>
      </c>
      <c r="B90" s="734"/>
      <c r="C90" s="323"/>
      <c r="D90" s="267" t="s">
        <v>1129</v>
      </c>
    </row>
    <row r="91" spans="1:5" ht="30" customHeight="1" thickBot="1" x14ac:dyDescent="0.3">
      <c r="A91" s="19" t="s">
        <v>59</v>
      </c>
      <c r="B91" s="20" t="s">
        <v>39</v>
      </c>
      <c r="C91" s="28" t="s">
        <v>938</v>
      </c>
      <c r="D91" s="28" t="s">
        <v>939</v>
      </c>
      <c r="E91" s="455" t="s">
        <v>940</v>
      </c>
    </row>
    <row r="92" spans="1:5" s="273" customFormat="1" ht="12" customHeight="1" thickBot="1" x14ac:dyDescent="0.25">
      <c r="A92" s="25">
        <v>1</v>
      </c>
      <c r="B92" s="26">
        <v>2</v>
      </c>
      <c r="C92" s="27">
        <v>3</v>
      </c>
      <c r="D92" s="27">
        <v>4</v>
      </c>
      <c r="E92" s="27">
        <v>5</v>
      </c>
    </row>
    <row r="93" spans="1:5" ht="12" customHeight="1" thickBot="1" x14ac:dyDescent="0.3">
      <c r="A93" s="18" t="s">
        <v>10</v>
      </c>
      <c r="B93" s="24" t="s">
        <v>317</v>
      </c>
      <c r="C93" s="175">
        <f>SUM(C94:C98)</f>
        <v>27863950</v>
      </c>
      <c r="D93" s="175">
        <f>SUM(D94:D98)</f>
        <v>62139664</v>
      </c>
      <c r="E93" s="453">
        <f>SUM(E94:E98)</f>
        <v>62139664</v>
      </c>
    </row>
    <row r="94" spans="1:5" ht="12" customHeight="1" x14ac:dyDescent="0.25">
      <c r="A94" s="13" t="s">
        <v>72</v>
      </c>
      <c r="B94" s="6" t="s">
        <v>40</v>
      </c>
      <c r="C94" s="177">
        <v>13331985</v>
      </c>
      <c r="D94" s="177">
        <v>36913348</v>
      </c>
      <c r="E94" s="177">
        <v>36913348</v>
      </c>
    </row>
    <row r="95" spans="1:5" ht="12" customHeight="1" x14ac:dyDescent="0.25">
      <c r="A95" s="10" t="s">
        <v>73</v>
      </c>
      <c r="B95" s="4" t="s">
        <v>134</v>
      </c>
      <c r="C95" s="178">
        <v>1347265</v>
      </c>
      <c r="D95" s="178">
        <v>3707623</v>
      </c>
      <c r="E95" s="178">
        <v>3707623</v>
      </c>
    </row>
    <row r="96" spans="1:5" ht="12" customHeight="1" x14ac:dyDescent="0.25">
      <c r="A96" s="10" t="s">
        <v>74</v>
      </c>
      <c r="B96" s="4" t="s">
        <v>98</v>
      </c>
      <c r="C96" s="180">
        <v>11250000</v>
      </c>
      <c r="D96" s="180">
        <v>18535143</v>
      </c>
      <c r="E96" s="180">
        <v>18535143</v>
      </c>
    </row>
    <row r="97" spans="1:5" ht="12" customHeight="1" x14ac:dyDescent="0.25">
      <c r="A97" s="10" t="s">
        <v>75</v>
      </c>
      <c r="B97" s="7" t="s">
        <v>135</v>
      </c>
      <c r="C97" s="180">
        <v>1494700</v>
      </c>
      <c r="D97" s="180">
        <v>2728550</v>
      </c>
      <c r="E97" s="180">
        <v>2728550</v>
      </c>
    </row>
    <row r="98" spans="1:5" ht="12" customHeight="1" x14ac:dyDescent="0.25">
      <c r="A98" s="10" t="s">
        <v>83</v>
      </c>
      <c r="B98" s="15" t="s">
        <v>136</v>
      </c>
      <c r="C98" s="180">
        <v>440000</v>
      </c>
      <c r="D98" s="180">
        <v>255000</v>
      </c>
      <c r="E98" s="180">
        <v>255000</v>
      </c>
    </row>
    <row r="99" spans="1:5" ht="12" customHeight="1" x14ac:dyDescent="0.25">
      <c r="A99" s="10" t="s">
        <v>76</v>
      </c>
      <c r="B99" s="4" t="s">
        <v>318</v>
      </c>
      <c r="C99" s="180"/>
      <c r="D99" s="180"/>
      <c r="E99" s="665"/>
    </row>
    <row r="100" spans="1:5" ht="12" customHeight="1" x14ac:dyDescent="0.25">
      <c r="A100" s="10" t="s">
        <v>77</v>
      </c>
      <c r="B100" s="81" t="s">
        <v>319</v>
      </c>
      <c r="C100" s="180"/>
      <c r="D100" s="180"/>
      <c r="E100" s="665"/>
    </row>
    <row r="101" spans="1:5" ht="12" customHeight="1" x14ac:dyDescent="0.25">
      <c r="A101" s="10" t="s">
        <v>84</v>
      </c>
      <c r="B101" s="82" t="s">
        <v>320</v>
      </c>
      <c r="C101" s="180"/>
      <c r="D101" s="180"/>
      <c r="E101" s="665"/>
    </row>
    <row r="102" spans="1:5" ht="12" customHeight="1" x14ac:dyDescent="0.25">
      <c r="A102" s="10" t="s">
        <v>85</v>
      </c>
      <c r="B102" s="82" t="s">
        <v>321</v>
      </c>
      <c r="C102" s="180"/>
      <c r="D102" s="180"/>
      <c r="E102" s="665"/>
    </row>
    <row r="103" spans="1:5" ht="12" customHeight="1" x14ac:dyDescent="0.25">
      <c r="A103" s="10" t="s">
        <v>86</v>
      </c>
      <c r="B103" s="81" t="s">
        <v>322</v>
      </c>
      <c r="C103" s="180"/>
      <c r="D103" s="180"/>
      <c r="E103" s="665"/>
    </row>
    <row r="104" spans="1:5" ht="12" customHeight="1" x14ac:dyDescent="0.25">
      <c r="A104" s="10" t="s">
        <v>87</v>
      </c>
      <c r="B104" s="81" t="s">
        <v>323</v>
      </c>
      <c r="C104" s="180"/>
      <c r="D104" s="180"/>
      <c r="E104" s="665"/>
    </row>
    <row r="105" spans="1:5" ht="12" customHeight="1" x14ac:dyDescent="0.25">
      <c r="A105" s="10" t="s">
        <v>89</v>
      </c>
      <c r="B105" s="82" t="s">
        <v>324</v>
      </c>
      <c r="C105" s="180"/>
      <c r="D105" s="180"/>
      <c r="E105" s="665"/>
    </row>
    <row r="106" spans="1:5" ht="12" customHeight="1" x14ac:dyDescent="0.25">
      <c r="A106" s="9" t="s">
        <v>137</v>
      </c>
      <c r="B106" s="83" t="s">
        <v>325</v>
      </c>
      <c r="C106" s="180"/>
      <c r="D106" s="180"/>
      <c r="E106" s="665"/>
    </row>
    <row r="107" spans="1:5" ht="12" customHeight="1" x14ac:dyDescent="0.25">
      <c r="A107" s="10" t="s">
        <v>326</v>
      </c>
      <c r="B107" s="83" t="s">
        <v>327</v>
      </c>
      <c r="C107" s="180"/>
      <c r="D107" s="180"/>
      <c r="E107" s="665"/>
    </row>
    <row r="108" spans="1:5" ht="12" customHeight="1" thickBot="1" x14ac:dyDescent="0.3">
      <c r="A108" s="14" t="s">
        <v>328</v>
      </c>
      <c r="B108" s="84" t="s">
        <v>329</v>
      </c>
      <c r="C108" s="184">
        <v>440000</v>
      </c>
      <c r="D108" s="184">
        <v>255000</v>
      </c>
      <c r="E108" s="665">
        <v>255000</v>
      </c>
    </row>
    <row r="109" spans="1:5" ht="12" customHeight="1" thickBot="1" x14ac:dyDescent="0.3">
      <c r="A109" s="16" t="s">
        <v>11</v>
      </c>
      <c r="B109" s="23" t="s">
        <v>330</v>
      </c>
      <c r="C109" s="176">
        <f>+C110+C112+C114</f>
        <v>58240000</v>
      </c>
      <c r="D109" s="176">
        <f>+D110+D112+D114</f>
        <v>4513951</v>
      </c>
      <c r="E109" s="387">
        <f>+E110+E112+E114</f>
        <v>4513951</v>
      </c>
    </row>
    <row r="110" spans="1:5" ht="12" customHeight="1" x14ac:dyDescent="0.25">
      <c r="A110" s="11" t="s">
        <v>78</v>
      </c>
      <c r="B110" s="4" t="s">
        <v>162</v>
      </c>
      <c r="C110" s="179">
        <v>43000000</v>
      </c>
      <c r="D110" s="179">
        <v>4513951</v>
      </c>
      <c r="E110" s="179">
        <v>4513951</v>
      </c>
    </row>
    <row r="111" spans="1:5" ht="12" customHeight="1" x14ac:dyDescent="0.25">
      <c r="A111" s="11" t="s">
        <v>79</v>
      </c>
      <c r="B111" s="8" t="s">
        <v>331</v>
      </c>
      <c r="C111" s="179">
        <v>43000000</v>
      </c>
      <c r="D111" s="179">
        <v>3833090</v>
      </c>
      <c r="E111" s="179">
        <v>3833090</v>
      </c>
    </row>
    <row r="112" spans="1:5" ht="12" customHeight="1" x14ac:dyDescent="0.25">
      <c r="A112" s="11" t="s">
        <v>80</v>
      </c>
      <c r="B112" s="8" t="s">
        <v>138</v>
      </c>
      <c r="C112" s="178">
        <v>15240000</v>
      </c>
      <c r="D112" s="178"/>
      <c r="E112" s="665"/>
    </row>
    <row r="113" spans="1:5" ht="8.25" customHeight="1" x14ac:dyDescent="0.25">
      <c r="A113" s="11" t="s">
        <v>81</v>
      </c>
      <c r="B113" s="8" t="s">
        <v>332</v>
      </c>
      <c r="C113" s="289">
        <v>15240000</v>
      </c>
      <c r="D113" s="289"/>
      <c r="E113" s="665"/>
    </row>
    <row r="114" spans="1:5" ht="12" customHeight="1" x14ac:dyDescent="0.25">
      <c r="A114" s="11" t="s">
        <v>82</v>
      </c>
      <c r="B114" s="173" t="s">
        <v>164</v>
      </c>
      <c r="C114" s="289"/>
      <c r="D114" s="289"/>
      <c r="E114" s="289"/>
    </row>
    <row r="115" spans="1:5" ht="7.5" customHeight="1" x14ac:dyDescent="0.25">
      <c r="A115" s="11" t="s">
        <v>88</v>
      </c>
      <c r="B115" s="172" t="s">
        <v>333</v>
      </c>
      <c r="C115" s="289"/>
      <c r="D115" s="289"/>
      <c r="E115" s="665"/>
    </row>
    <row r="116" spans="1:5" ht="9.75" customHeight="1" x14ac:dyDescent="0.25">
      <c r="A116" s="11" t="s">
        <v>90</v>
      </c>
      <c r="B116" s="290" t="s">
        <v>334</v>
      </c>
      <c r="C116" s="289"/>
      <c r="D116" s="289"/>
      <c r="E116" s="665"/>
    </row>
    <row r="117" spans="1:5" ht="12.75" customHeight="1" x14ac:dyDescent="0.25">
      <c r="A117" s="11" t="s">
        <v>139</v>
      </c>
      <c r="B117" s="82" t="s">
        <v>321</v>
      </c>
      <c r="C117" s="289"/>
      <c r="D117" s="289"/>
      <c r="E117" s="665"/>
    </row>
    <row r="118" spans="1:5" ht="12" customHeight="1" x14ac:dyDescent="0.25">
      <c r="A118" s="11" t="s">
        <v>140</v>
      </c>
      <c r="B118" s="82" t="s">
        <v>335</v>
      </c>
      <c r="C118" s="289"/>
      <c r="D118" s="289"/>
      <c r="E118" s="665"/>
    </row>
    <row r="119" spans="1:5" ht="12" customHeight="1" x14ac:dyDescent="0.25">
      <c r="A119" s="11" t="s">
        <v>141</v>
      </c>
      <c r="B119" s="82" t="s">
        <v>336</v>
      </c>
      <c r="C119" s="289"/>
      <c r="D119" s="289"/>
      <c r="E119" s="665"/>
    </row>
    <row r="120" spans="1:5" ht="12" customHeight="1" x14ac:dyDescent="0.25">
      <c r="A120" s="11" t="s">
        <v>337</v>
      </c>
      <c r="B120" s="82" t="s">
        <v>324</v>
      </c>
      <c r="C120" s="289"/>
      <c r="D120" s="289"/>
      <c r="E120" s="289"/>
    </row>
    <row r="121" spans="1:5" ht="6" customHeight="1" x14ac:dyDescent="0.25">
      <c r="A121" s="11" t="s">
        <v>338</v>
      </c>
      <c r="B121" s="82" t="s">
        <v>339</v>
      </c>
      <c r="C121" s="289"/>
      <c r="D121" s="289"/>
      <c r="E121" s="665"/>
    </row>
    <row r="122" spans="1:5" ht="9.75" customHeight="1" thickBot="1" x14ac:dyDescent="0.3">
      <c r="A122" s="9" t="s">
        <v>340</v>
      </c>
      <c r="B122" s="82" t="s">
        <v>341</v>
      </c>
      <c r="C122" s="291"/>
      <c r="D122" s="291"/>
      <c r="E122" s="665"/>
    </row>
    <row r="123" spans="1:5" ht="9" customHeight="1" thickBot="1" x14ac:dyDescent="0.3">
      <c r="A123" s="16" t="s">
        <v>12</v>
      </c>
      <c r="B123" s="69" t="s">
        <v>342</v>
      </c>
      <c r="C123" s="176">
        <f>+C124+C125</f>
        <v>0</v>
      </c>
      <c r="D123" s="176">
        <f>+D124+D125</f>
        <v>0</v>
      </c>
      <c r="E123" s="387">
        <f>+E124+E125</f>
        <v>0</v>
      </c>
    </row>
    <row r="124" spans="1:5" ht="9" customHeight="1" x14ac:dyDescent="0.25">
      <c r="A124" s="11" t="s">
        <v>61</v>
      </c>
      <c r="B124" s="5" t="s">
        <v>49</v>
      </c>
      <c r="C124" s="179"/>
      <c r="D124" s="179"/>
      <c r="E124" s="465"/>
    </row>
    <row r="125" spans="1:5" ht="9" customHeight="1" thickBot="1" x14ac:dyDescent="0.3">
      <c r="A125" s="12" t="s">
        <v>62</v>
      </c>
      <c r="B125" s="8" t="s">
        <v>50</v>
      </c>
      <c r="C125" s="180"/>
      <c r="D125" s="180"/>
      <c r="E125" s="465"/>
    </row>
    <row r="126" spans="1:5" ht="12" customHeight="1" thickBot="1" x14ac:dyDescent="0.3">
      <c r="A126" s="16" t="s">
        <v>13</v>
      </c>
      <c r="B126" s="69" t="s">
        <v>343</v>
      </c>
      <c r="C126" s="176">
        <f>+C93+C109+C123</f>
        <v>86103950</v>
      </c>
      <c r="D126" s="176">
        <f>+D93+D109+D123</f>
        <v>66653615</v>
      </c>
      <c r="E126" s="387">
        <f>+E93+E109+E123</f>
        <v>66653615</v>
      </c>
    </row>
    <row r="127" spans="1:5" ht="12" customHeight="1" thickBot="1" x14ac:dyDescent="0.3">
      <c r="A127" s="16" t="s">
        <v>14</v>
      </c>
      <c r="B127" s="69" t="s">
        <v>344</v>
      </c>
      <c r="C127" s="176">
        <f>+C128+C129+C130</f>
        <v>6757827</v>
      </c>
      <c r="D127" s="176">
        <f>+D128+D129+D130</f>
        <v>6757827</v>
      </c>
      <c r="E127" s="176">
        <f>+E128+E129+E130</f>
        <v>6757827</v>
      </c>
    </row>
    <row r="128" spans="1:5" ht="12" customHeight="1" x14ac:dyDescent="0.25">
      <c r="A128" s="11" t="s">
        <v>65</v>
      </c>
      <c r="B128" s="5" t="s">
        <v>345</v>
      </c>
      <c r="C128" s="289"/>
      <c r="D128" s="289"/>
      <c r="E128" s="465"/>
    </row>
    <row r="129" spans="1:5" ht="12" customHeight="1" x14ac:dyDescent="0.25">
      <c r="A129" s="11" t="s">
        <v>66</v>
      </c>
      <c r="B129" s="5" t="s">
        <v>346</v>
      </c>
      <c r="C129" s="289"/>
      <c r="D129" s="289"/>
      <c r="E129" s="465"/>
    </row>
    <row r="130" spans="1:5" ht="12" customHeight="1" thickBot="1" x14ac:dyDescent="0.3">
      <c r="A130" s="9" t="s">
        <v>67</v>
      </c>
      <c r="B130" s="3" t="s">
        <v>347</v>
      </c>
      <c r="C130" s="289">
        <v>6757827</v>
      </c>
      <c r="D130" s="289">
        <v>6757827</v>
      </c>
      <c r="E130" s="289">
        <v>6757827</v>
      </c>
    </row>
    <row r="131" spans="1:5" ht="12" customHeight="1" thickBot="1" x14ac:dyDescent="0.3">
      <c r="A131" s="16" t="s">
        <v>15</v>
      </c>
      <c r="B131" s="69" t="s">
        <v>348</v>
      </c>
      <c r="C131" s="176">
        <f>+C132+C133+C134+C135</f>
        <v>0</v>
      </c>
      <c r="D131" s="176">
        <f>+D132+D133+D134+D135</f>
        <v>0</v>
      </c>
      <c r="E131" s="387">
        <f>+E132+E133+E134+E135</f>
        <v>0</v>
      </c>
    </row>
    <row r="132" spans="1:5" ht="12" customHeight="1" x14ac:dyDescent="0.25">
      <c r="A132" s="11" t="s">
        <v>68</v>
      </c>
      <c r="B132" s="5" t="s">
        <v>349</v>
      </c>
      <c r="C132" s="289"/>
      <c r="D132" s="289"/>
      <c r="E132" s="465"/>
    </row>
    <row r="133" spans="1:5" ht="12" customHeight="1" x14ac:dyDescent="0.25">
      <c r="A133" s="11" t="s">
        <v>69</v>
      </c>
      <c r="B133" s="5" t="s">
        <v>350</v>
      </c>
      <c r="C133" s="289"/>
      <c r="D133" s="289"/>
      <c r="E133" s="465"/>
    </row>
    <row r="134" spans="1:5" ht="12" customHeight="1" x14ac:dyDescent="0.25">
      <c r="A134" s="11" t="s">
        <v>251</v>
      </c>
      <c r="B134" s="5" t="s">
        <v>351</v>
      </c>
      <c r="C134" s="289"/>
      <c r="D134" s="289"/>
      <c r="E134" s="465"/>
    </row>
    <row r="135" spans="1:5" ht="12" customHeight="1" thickBot="1" x14ac:dyDescent="0.3">
      <c r="A135" s="9" t="s">
        <v>253</v>
      </c>
      <c r="B135" s="3" t="s">
        <v>352</v>
      </c>
      <c r="C135" s="289"/>
      <c r="D135" s="289"/>
      <c r="E135" s="465"/>
    </row>
    <row r="136" spans="1:5" ht="12" customHeight="1" thickBot="1" x14ac:dyDescent="0.3">
      <c r="A136" s="16" t="s">
        <v>16</v>
      </c>
      <c r="B136" s="69" t="s">
        <v>353</v>
      </c>
      <c r="C136" s="182">
        <f>+C137+C138+C139+C140</f>
        <v>0</v>
      </c>
      <c r="D136" s="182">
        <f>+D137+D138+D139+D140</f>
        <v>0</v>
      </c>
      <c r="E136" s="396">
        <f>+E137+E138+E139+E140</f>
        <v>0</v>
      </c>
    </row>
    <row r="137" spans="1:5" ht="12" customHeight="1" x14ac:dyDescent="0.25">
      <c r="A137" s="11" t="s">
        <v>70</v>
      </c>
      <c r="B137" s="5" t="s">
        <v>354</v>
      </c>
      <c r="C137" s="289"/>
      <c r="D137" s="289"/>
      <c r="E137" s="465"/>
    </row>
    <row r="138" spans="1:5" ht="12" customHeight="1" x14ac:dyDescent="0.25">
      <c r="A138" s="11" t="s">
        <v>71</v>
      </c>
      <c r="B138" s="5" t="s">
        <v>355</v>
      </c>
      <c r="C138" s="289"/>
      <c r="D138" s="289"/>
      <c r="E138" s="465"/>
    </row>
    <row r="139" spans="1:5" ht="12" customHeight="1" x14ac:dyDescent="0.25">
      <c r="A139" s="11" t="s">
        <v>260</v>
      </c>
      <c r="B139" s="5" t="s">
        <v>356</v>
      </c>
      <c r="C139" s="289"/>
      <c r="D139" s="289"/>
      <c r="E139" s="465"/>
    </row>
    <row r="140" spans="1:5" ht="12" customHeight="1" thickBot="1" x14ac:dyDescent="0.3">
      <c r="A140" s="9" t="s">
        <v>262</v>
      </c>
      <c r="B140" s="3" t="s">
        <v>357</v>
      </c>
      <c r="C140" s="289"/>
      <c r="D140" s="289"/>
      <c r="E140" s="465"/>
    </row>
    <row r="141" spans="1:5" ht="12" customHeight="1" thickBot="1" x14ac:dyDescent="0.3">
      <c r="A141" s="16" t="s">
        <v>17</v>
      </c>
      <c r="B141" s="69" t="s">
        <v>358</v>
      </c>
      <c r="C141" s="185">
        <f>+C142+C143+C144+C145</f>
        <v>0</v>
      </c>
      <c r="D141" s="185">
        <f>+D142+D143+D144+D145</f>
        <v>0</v>
      </c>
      <c r="E141" s="435">
        <f>+E142+E143+E144+E145</f>
        <v>0</v>
      </c>
    </row>
    <row r="142" spans="1:5" ht="12" customHeight="1" x14ac:dyDescent="0.25">
      <c r="A142" s="11" t="s">
        <v>132</v>
      </c>
      <c r="B142" s="5" t="s">
        <v>359</v>
      </c>
      <c r="C142" s="289"/>
      <c r="D142" s="289"/>
      <c r="E142" s="465"/>
    </row>
    <row r="143" spans="1:5" ht="7.5" customHeight="1" x14ac:dyDescent="0.25">
      <c r="A143" s="11" t="s">
        <v>133</v>
      </c>
      <c r="B143" s="5" t="s">
        <v>360</v>
      </c>
      <c r="C143" s="289"/>
      <c r="D143" s="289"/>
      <c r="E143" s="465"/>
    </row>
    <row r="144" spans="1:5" ht="9.75" customHeight="1" x14ac:dyDescent="0.25">
      <c r="A144" s="11" t="s">
        <v>163</v>
      </c>
      <c r="B144" s="5" t="s">
        <v>361</v>
      </c>
      <c r="C144" s="289"/>
      <c r="D144" s="289"/>
      <c r="E144" s="465"/>
    </row>
    <row r="145" spans="1:10" ht="7.5" customHeight="1" thickBot="1" x14ac:dyDescent="0.3">
      <c r="A145" s="11" t="s">
        <v>268</v>
      </c>
      <c r="B145" s="5" t="s">
        <v>362</v>
      </c>
      <c r="C145" s="289"/>
      <c r="D145" s="289"/>
      <c r="E145" s="465"/>
    </row>
    <row r="146" spans="1:10" ht="15" customHeight="1" thickBot="1" x14ac:dyDescent="0.3">
      <c r="A146" s="16" t="s">
        <v>18</v>
      </c>
      <c r="B146" s="69" t="s">
        <v>363</v>
      </c>
      <c r="C146" s="292">
        <f>+C127+C131+C136+C141</f>
        <v>6757827</v>
      </c>
      <c r="D146" s="292">
        <f>+D127+D131+D136+D141</f>
        <v>6757827</v>
      </c>
      <c r="E146" s="436">
        <f>+E127+E131+E136+E141</f>
        <v>6757827</v>
      </c>
      <c r="G146" s="293"/>
      <c r="H146" s="294"/>
      <c r="I146" s="294"/>
      <c r="J146" s="294"/>
    </row>
    <row r="147" spans="1:10" s="274" customFormat="1" ht="12.95" customHeight="1" thickBot="1" x14ac:dyDescent="0.25">
      <c r="A147" s="174" t="s">
        <v>19</v>
      </c>
      <c r="B147" s="243" t="s">
        <v>364</v>
      </c>
      <c r="C147" s="292">
        <f>+C126+C146</f>
        <v>92861777</v>
      </c>
      <c r="D147" s="292">
        <f>+D126+D146</f>
        <v>73411442</v>
      </c>
      <c r="E147" s="436">
        <f>+E126+E146</f>
        <v>73411442</v>
      </c>
    </row>
    <row r="148" spans="1:10" ht="7.5" customHeight="1" thickBot="1" x14ac:dyDescent="0.3"/>
    <row r="149" spans="1:10" ht="12" customHeight="1" thickBot="1" x14ac:dyDescent="0.3">
      <c r="A149" s="169" t="s">
        <v>158</v>
      </c>
      <c r="B149" s="170"/>
      <c r="C149" s="67"/>
      <c r="D149" s="67">
        <v>38</v>
      </c>
      <c r="E149" s="67">
        <v>38</v>
      </c>
    </row>
    <row r="150" spans="1:10" ht="15" customHeight="1" thickBot="1" x14ac:dyDescent="0.3">
      <c r="A150" s="169" t="s">
        <v>159</v>
      </c>
      <c r="B150" s="170"/>
      <c r="C150" s="67"/>
      <c r="D150" s="67">
        <v>37</v>
      </c>
      <c r="E150" s="67">
        <v>37</v>
      </c>
    </row>
    <row r="151" spans="1:10" ht="13.5" customHeight="1" x14ac:dyDescent="0.25">
      <c r="A151" s="370"/>
      <c r="B151" s="371"/>
      <c r="C151" s="372"/>
      <c r="D151" s="372"/>
      <c r="E151" s="295"/>
    </row>
    <row r="152" spans="1:10" ht="27.75" customHeight="1" x14ac:dyDescent="0.25">
      <c r="A152" s="370"/>
      <c r="B152" s="371"/>
      <c r="C152" s="372"/>
      <c r="D152" s="372"/>
    </row>
    <row r="153" spans="1:10" x14ac:dyDescent="0.25">
      <c r="A153" s="373"/>
      <c r="B153" s="373"/>
      <c r="C153" s="373"/>
      <c r="D153" s="374"/>
    </row>
  </sheetData>
  <mergeCells count="4">
    <mergeCell ref="A1:D1"/>
    <mergeCell ref="A4:B4"/>
    <mergeCell ref="A89:D89"/>
    <mergeCell ref="A90:B90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workbookViewId="0">
      <selection activeCell="P84" sqref="P84"/>
    </sheetView>
  </sheetViews>
  <sheetFormatPr defaultRowHeight="15.75" x14ac:dyDescent="0.25"/>
  <cols>
    <col min="1" max="1" width="9.5" style="244" customWidth="1"/>
    <col min="2" max="2" width="68.83203125" style="244" customWidth="1"/>
    <col min="3" max="3" width="12.5" style="244" customWidth="1"/>
    <col min="4" max="4" width="12.1640625" style="245" customWidth="1"/>
    <col min="5" max="5" width="9" style="269" customWidth="1"/>
    <col min="6" max="16384" width="9.33203125" style="269"/>
  </cols>
  <sheetData>
    <row r="1" spans="1:7" ht="16.5" thickBot="1" x14ac:dyDescent="0.3">
      <c r="A1" s="725" t="s">
        <v>961</v>
      </c>
      <c r="B1" s="731"/>
      <c r="C1" s="731"/>
      <c r="D1" s="731"/>
      <c r="E1" s="266"/>
      <c r="F1" s="266"/>
      <c r="G1" s="266"/>
    </row>
    <row r="2" spans="1:7" ht="60" x14ac:dyDescent="0.25">
      <c r="A2" s="296" t="s">
        <v>156</v>
      </c>
      <c r="B2" s="231" t="s">
        <v>436</v>
      </c>
      <c r="C2" s="356"/>
      <c r="D2" s="304"/>
      <c r="E2" s="318"/>
      <c r="F2" s="318"/>
      <c r="G2" s="318"/>
    </row>
    <row r="3" spans="1:7" ht="15.95" customHeight="1" thickBot="1" x14ac:dyDescent="0.3">
      <c r="A3" s="306" t="s">
        <v>155</v>
      </c>
      <c r="B3" s="232" t="s">
        <v>425</v>
      </c>
      <c r="C3" s="357"/>
      <c r="D3" s="307"/>
      <c r="E3" s="288"/>
      <c r="F3" s="288"/>
      <c r="G3" s="288"/>
    </row>
    <row r="4" spans="1:7" ht="15.95" customHeight="1" thickBot="1" x14ac:dyDescent="0.3">
      <c r="A4" s="730" t="s">
        <v>111</v>
      </c>
      <c r="B4" s="730"/>
      <c r="C4" s="322"/>
      <c r="D4" s="186" t="s">
        <v>1129</v>
      </c>
    </row>
    <row r="5" spans="1:7" ht="38.1" customHeight="1" thickBot="1" x14ac:dyDescent="0.3">
      <c r="A5" s="19" t="s">
        <v>59</v>
      </c>
      <c r="B5" s="20" t="s">
        <v>9</v>
      </c>
      <c r="C5" s="28" t="s">
        <v>938</v>
      </c>
      <c r="D5" s="28" t="s">
        <v>939</v>
      </c>
      <c r="E5" s="455" t="s">
        <v>940</v>
      </c>
    </row>
    <row r="6" spans="1:7" s="273" customFormat="1" ht="12" customHeight="1" thickBot="1" x14ac:dyDescent="0.25">
      <c r="A6" s="270">
        <v>1</v>
      </c>
      <c r="B6" s="271">
        <v>2</v>
      </c>
      <c r="C6" s="320">
        <v>3</v>
      </c>
      <c r="D6" s="272">
        <v>4</v>
      </c>
      <c r="E6" s="272">
        <v>5</v>
      </c>
    </row>
    <row r="7" spans="1:7" s="274" customFormat="1" ht="12" customHeight="1" thickBot="1" x14ac:dyDescent="0.25">
      <c r="A7" s="16" t="s">
        <v>10</v>
      </c>
      <c r="B7" s="17" t="s">
        <v>201</v>
      </c>
      <c r="C7" s="324"/>
      <c r="D7" s="176">
        <f>+D8+D9+D10+D11+D12+D13</f>
        <v>0</v>
      </c>
      <c r="E7" s="176">
        <f>+E8+E9+E10+E11+E12+E13</f>
        <v>0</v>
      </c>
    </row>
    <row r="8" spans="1:7" s="274" customFormat="1" ht="12" customHeight="1" x14ac:dyDescent="0.2">
      <c r="A8" s="11" t="s">
        <v>72</v>
      </c>
      <c r="B8" s="275" t="s">
        <v>202</v>
      </c>
      <c r="C8" s="325"/>
      <c r="D8" s="179"/>
      <c r="E8" s="179"/>
    </row>
    <row r="9" spans="1:7" s="274" customFormat="1" ht="12" customHeight="1" x14ac:dyDescent="0.2">
      <c r="A9" s="10" t="s">
        <v>73</v>
      </c>
      <c r="B9" s="276" t="s">
        <v>203</v>
      </c>
      <c r="C9" s="326"/>
      <c r="D9" s="178"/>
      <c r="E9" s="178"/>
    </row>
    <row r="10" spans="1:7" s="274" customFormat="1" ht="12" customHeight="1" x14ac:dyDescent="0.2">
      <c r="A10" s="10" t="s">
        <v>74</v>
      </c>
      <c r="B10" s="276" t="s">
        <v>204</v>
      </c>
      <c r="C10" s="326"/>
      <c r="D10" s="178"/>
      <c r="E10" s="178"/>
    </row>
    <row r="11" spans="1:7" s="274" customFormat="1" ht="12" customHeight="1" x14ac:dyDescent="0.2">
      <c r="A11" s="10" t="s">
        <v>75</v>
      </c>
      <c r="B11" s="276" t="s">
        <v>205</v>
      </c>
      <c r="C11" s="326"/>
      <c r="D11" s="178"/>
      <c r="E11" s="178"/>
    </row>
    <row r="12" spans="1:7" s="274" customFormat="1" ht="12" customHeight="1" x14ac:dyDescent="0.2">
      <c r="A12" s="10" t="s">
        <v>105</v>
      </c>
      <c r="B12" s="276" t="s">
        <v>206</v>
      </c>
      <c r="C12" s="326"/>
      <c r="D12" s="178"/>
      <c r="E12" s="178"/>
    </row>
    <row r="13" spans="1:7" s="274" customFormat="1" ht="12" customHeight="1" x14ac:dyDescent="0.2">
      <c r="A13" s="12" t="s">
        <v>76</v>
      </c>
      <c r="B13" s="277" t="s">
        <v>207</v>
      </c>
      <c r="C13" s="327"/>
      <c r="D13" s="178"/>
      <c r="E13" s="178"/>
    </row>
    <row r="14" spans="1:7" s="274" customFormat="1" ht="12" customHeight="1" thickBot="1" x14ac:dyDescent="0.25">
      <c r="A14" s="12" t="s">
        <v>77</v>
      </c>
      <c r="B14" s="443" t="s">
        <v>571</v>
      </c>
      <c r="C14" s="442"/>
      <c r="D14" s="442"/>
      <c r="E14" s="442"/>
    </row>
    <row r="15" spans="1:7" s="274" customFormat="1" ht="12" customHeight="1" thickBot="1" x14ac:dyDescent="0.25">
      <c r="A15" s="16" t="s">
        <v>11</v>
      </c>
      <c r="B15" s="171" t="s">
        <v>208</v>
      </c>
      <c r="C15" s="328"/>
      <c r="D15" s="176">
        <f>+D16+D17+D18+D19+D20</f>
        <v>0</v>
      </c>
      <c r="E15" s="176">
        <f>+E16+E17+E18+E19+E20</f>
        <v>0</v>
      </c>
    </row>
    <row r="16" spans="1:7" s="274" customFormat="1" ht="12" customHeight="1" x14ac:dyDescent="0.2">
      <c r="A16" s="11" t="s">
        <v>78</v>
      </c>
      <c r="B16" s="275" t="s">
        <v>209</v>
      </c>
      <c r="C16" s="325"/>
      <c r="D16" s="179"/>
      <c r="E16" s="179"/>
    </row>
    <row r="17" spans="1:5" s="274" customFormat="1" ht="12" customHeight="1" x14ac:dyDescent="0.2">
      <c r="A17" s="10" t="s">
        <v>79</v>
      </c>
      <c r="B17" s="276" t="s">
        <v>210</v>
      </c>
      <c r="C17" s="326"/>
      <c r="D17" s="178"/>
      <c r="E17" s="178"/>
    </row>
    <row r="18" spans="1:5" s="274" customFormat="1" ht="12" customHeight="1" x14ac:dyDescent="0.2">
      <c r="A18" s="10" t="s">
        <v>80</v>
      </c>
      <c r="B18" s="276" t="s">
        <v>211</v>
      </c>
      <c r="C18" s="326"/>
      <c r="D18" s="178"/>
      <c r="E18" s="178"/>
    </row>
    <row r="19" spans="1:5" s="274" customFormat="1" ht="12" customHeight="1" x14ac:dyDescent="0.2">
      <c r="A19" s="10" t="s">
        <v>81</v>
      </c>
      <c r="B19" s="276" t="s">
        <v>212</v>
      </c>
      <c r="C19" s="326"/>
      <c r="D19" s="178"/>
      <c r="E19" s="178"/>
    </row>
    <row r="20" spans="1:5" s="274" customFormat="1" ht="12" customHeight="1" x14ac:dyDescent="0.2">
      <c r="A20" s="10" t="s">
        <v>82</v>
      </c>
      <c r="B20" s="276" t="s">
        <v>213</v>
      </c>
      <c r="C20" s="326"/>
      <c r="D20" s="178"/>
      <c r="E20" s="178"/>
    </row>
    <row r="21" spans="1:5" s="274" customFormat="1" ht="12" customHeight="1" thickBot="1" x14ac:dyDescent="0.25">
      <c r="A21" s="12" t="s">
        <v>88</v>
      </c>
      <c r="B21" s="277" t="s">
        <v>214</v>
      </c>
      <c r="C21" s="327"/>
      <c r="D21" s="180"/>
      <c r="E21" s="180"/>
    </row>
    <row r="22" spans="1:5" s="274" customFormat="1" ht="12" customHeight="1" thickBot="1" x14ac:dyDescent="0.25">
      <c r="A22" s="16" t="s">
        <v>12</v>
      </c>
      <c r="B22" s="17" t="s">
        <v>215</v>
      </c>
      <c r="C22" s="324"/>
      <c r="D22" s="176">
        <f>+D23+D24+D25+D26+D27</f>
        <v>0</v>
      </c>
      <c r="E22" s="176">
        <f>+E23+E24+E25+E26+E27</f>
        <v>0</v>
      </c>
    </row>
    <row r="23" spans="1:5" s="274" customFormat="1" ht="12" customHeight="1" x14ac:dyDescent="0.2">
      <c r="A23" s="11" t="s">
        <v>61</v>
      </c>
      <c r="B23" s="275" t="s">
        <v>216</v>
      </c>
      <c r="C23" s="325"/>
      <c r="D23" s="179"/>
      <c r="E23" s="179"/>
    </row>
    <row r="24" spans="1:5" s="274" customFormat="1" ht="12" customHeight="1" x14ac:dyDescent="0.2">
      <c r="A24" s="10" t="s">
        <v>62</v>
      </c>
      <c r="B24" s="276" t="s">
        <v>217</v>
      </c>
      <c r="C24" s="326"/>
      <c r="D24" s="178"/>
      <c r="E24" s="178"/>
    </row>
    <row r="25" spans="1:5" s="274" customFormat="1" ht="12" customHeight="1" x14ac:dyDescent="0.2">
      <c r="A25" s="10" t="s">
        <v>63</v>
      </c>
      <c r="B25" s="276" t="s">
        <v>218</v>
      </c>
      <c r="C25" s="326"/>
      <c r="D25" s="178"/>
      <c r="E25" s="178"/>
    </row>
    <row r="26" spans="1:5" s="274" customFormat="1" ht="12" customHeight="1" x14ac:dyDescent="0.2">
      <c r="A26" s="10" t="s">
        <v>64</v>
      </c>
      <c r="B26" s="276" t="s">
        <v>219</v>
      </c>
      <c r="C26" s="326"/>
      <c r="D26" s="178"/>
      <c r="E26" s="178"/>
    </row>
    <row r="27" spans="1:5" s="274" customFormat="1" ht="12" customHeight="1" x14ac:dyDescent="0.2">
      <c r="A27" s="10" t="s">
        <v>122</v>
      </c>
      <c r="B27" s="276" t="s">
        <v>220</v>
      </c>
      <c r="C27" s="326"/>
      <c r="D27" s="178"/>
      <c r="E27" s="178"/>
    </row>
    <row r="28" spans="1:5" s="274" customFormat="1" ht="12" customHeight="1" thickBot="1" x14ac:dyDescent="0.25">
      <c r="A28" s="12" t="s">
        <v>123</v>
      </c>
      <c r="B28" s="277" t="s">
        <v>221</v>
      </c>
      <c r="C28" s="327"/>
      <c r="D28" s="180"/>
      <c r="E28" s="180"/>
    </row>
    <row r="29" spans="1:5" s="274" customFormat="1" ht="12" customHeight="1" thickBot="1" x14ac:dyDescent="0.25">
      <c r="A29" s="16" t="s">
        <v>124</v>
      </c>
      <c r="B29" s="17" t="s">
        <v>222</v>
      </c>
      <c r="C29" s="324"/>
      <c r="D29" s="182">
        <f>+D30+D33+D34+D35</f>
        <v>0</v>
      </c>
      <c r="E29" s="182">
        <f>+E30+E33+E34+E35</f>
        <v>0</v>
      </c>
    </row>
    <row r="30" spans="1:5" s="274" customFormat="1" ht="12" customHeight="1" x14ac:dyDescent="0.2">
      <c r="A30" s="11" t="s">
        <v>223</v>
      </c>
      <c r="B30" s="275" t="s">
        <v>224</v>
      </c>
      <c r="C30" s="325"/>
      <c r="D30" s="278">
        <f>+D31+D32</f>
        <v>0</v>
      </c>
      <c r="E30" s="278">
        <f>+E31+E32</f>
        <v>0</v>
      </c>
    </row>
    <row r="31" spans="1:5" s="274" customFormat="1" ht="12" customHeight="1" x14ac:dyDescent="0.2">
      <c r="A31" s="10" t="s">
        <v>225</v>
      </c>
      <c r="B31" s="276" t="s">
        <v>226</v>
      </c>
      <c r="C31" s="326"/>
      <c r="D31" s="178"/>
      <c r="E31" s="178"/>
    </row>
    <row r="32" spans="1:5" s="274" customFormat="1" ht="12" customHeight="1" x14ac:dyDescent="0.2">
      <c r="A32" s="10" t="s">
        <v>227</v>
      </c>
      <c r="B32" s="276" t="s">
        <v>228</v>
      </c>
      <c r="C32" s="326"/>
      <c r="D32" s="178"/>
      <c r="E32" s="178"/>
    </row>
    <row r="33" spans="1:5" s="274" customFormat="1" ht="12" customHeight="1" x14ac:dyDescent="0.2">
      <c r="A33" s="10" t="s">
        <v>229</v>
      </c>
      <c r="B33" s="276" t="s">
        <v>230</v>
      </c>
      <c r="C33" s="326"/>
      <c r="D33" s="178"/>
      <c r="E33" s="178"/>
    </row>
    <row r="34" spans="1:5" s="274" customFormat="1" ht="12" customHeight="1" x14ac:dyDescent="0.2">
      <c r="A34" s="10" t="s">
        <v>231</v>
      </c>
      <c r="B34" s="276" t="s">
        <v>232</v>
      </c>
      <c r="C34" s="326"/>
      <c r="D34" s="178"/>
      <c r="E34" s="178"/>
    </row>
    <row r="35" spans="1:5" s="274" customFormat="1" ht="12" customHeight="1" thickBot="1" x14ac:dyDescent="0.25">
      <c r="A35" s="12" t="s">
        <v>233</v>
      </c>
      <c r="B35" s="277" t="s">
        <v>234</v>
      </c>
      <c r="C35" s="327"/>
      <c r="D35" s="180"/>
      <c r="E35" s="180"/>
    </row>
    <row r="36" spans="1:5" s="274" customFormat="1" ht="12" customHeight="1" thickBot="1" x14ac:dyDescent="0.25">
      <c r="A36" s="16" t="s">
        <v>14</v>
      </c>
      <c r="B36" s="17" t="s">
        <v>235</v>
      </c>
      <c r="C36" s="324"/>
      <c r="D36" s="176">
        <f>SUM(D37:D46)</f>
        <v>0</v>
      </c>
      <c r="E36" s="176">
        <f>SUM(E37:E46)</f>
        <v>0</v>
      </c>
    </row>
    <row r="37" spans="1:5" s="274" customFormat="1" ht="12" customHeight="1" x14ac:dyDescent="0.2">
      <c r="A37" s="11" t="s">
        <v>65</v>
      </c>
      <c r="B37" s="275" t="s">
        <v>236</v>
      </c>
      <c r="C37" s="325"/>
      <c r="D37" s="179"/>
      <c r="E37" s="179"/>
    </row>
    <row r="38" spans="1:5" s="274" customFormat="1" ht="12" customHeight="1" x14ac:dyDescent="0.2">
      <c r="A38" s="10" t="s">
        <v>66</v>
      </c>
      <c r="B38" s="276" t="s">
        <v>237</v>
      </c>
      <c r="C38" s="326"/>
      <c r="D38" s="178"/>
      <c r="E38" s="178"/>
    </row>
    <row r="39" spans="1:5" s="274" customFormat="1" ht="12" customHeight="1" x14ac:dyDescent="0.2">
      <c r="A39" s="10" t="s">
        <v>67</v>
      </c>
      <c r="B39" s="276" t="s">
        <v>238</v>
      </c>
      <c r="C39" s="326"/>
      <c r="D39" s="178"/>
      <c r="E39" s="178"/>
    </row>
    <row r="40" spans="1:5" s="274" customFormat="1" ht="12" customHeight="1" x14ac:dyDescent="0.2">
      <c r="A40" s="10" t="s">
        <v>126</v>
      </c>
      <c r="B40" s="276" t="s">
        <v>239</v>
      </c>
      <c r="C40" s="326"/>
      <c r="D40" s="178"/>
      <c r="E40" s="178"/>
    </row>
    <row r="41" spans="1:5" s="274" customFormat="1" ht="12" customHeight="1" x14ac:dyDescent="0.2">
      <c r="A41" s="10" t="s">
        <v>127</v>
      </c>
      <c r="B41" s="276" t="s">
        <v>240</v>
      </c>
      <c r="C41" s="326"/>
      <c r="D41" s="178"/>
      <c r="E41" s="178"/>
    </row>
    <row r="42" spans="1:5" s="274" customFormat="1" ht="12" customHeight="1" x14ac:dyDescent="0.2">
      <c r="A42" s="10" t="s">
        <v>128</v>
      </c>
      <c r="B42" s="276" t="s">
        <v>241</v>
      </c>
      <c r="C42" s="326"/>
      <c r="D42" s="178"/>
      <c r="E42" s="178"/>
    </row>
    <row r="43" spans="1:5" s="274" customFormat="1" ht="12" customHeight="1" x14ac:dyDescent="0.2">
      <c r="A43" s="10" t="s">
        <v>129</v>
      </c>
      <c r="B43" s="276" t="s">
        <v>242</v>
      </c>
      <c r="C43" s="326"/>
      <c r="D43" s="178"/>
      <c r="E43" s="178"/>
    </row>
    <row r="44" spans="1:5" s="274" customFormat="1" ht="12" customHeight="1" x14ac:dyDescent="0.2">
      <c r="A44" s="10" t="s">
        <v>130</v>
      </c>
      <c r="B44" s="276" t="s">
        <v>243</v>
      </c>
      <c r="C44" s="326"/>
      <c r="D44" s="178"/>
      <c r="E44" s="178"/>
    </row>
    <row r="45" spans="1:5" s="274" customFormat="1" ht="12" customHeight="1" x14ac:dyDescent="0.2">
      <c r="A45" s="10" t="s">
        <v>244</v>
      </c>
      <c r="B45" s="276" t="s">
        <v>245</v>
      </c>
      <c r="C45" s="326"/>
      <c r="D45" s="181"/>
      <c r="E45" s="181"/>
    </row>
    <row r="46" spans="1:5" s="274" customFormat="1" ht="12" customHeight="1" thickBot="1" x14ac:dyDescent="0.25">
      <c r="A46" s="12" t="s">
        <v>246</v>
      </c>
      <c r="B46" s="277" t="s">
        <v>247</v>
      </c>
      <c r="C46" s="327"/>
      <c r="D46" s="252"/>
      <c r="E46" s="252"/>
    </row>
    <row r="47" spans="1:5" s="274" customFormat="1" ht="12" customHeight="1" thickBot="1" x14ac:dyDescent="0.25">
      <c r="A47" s="16" t="s">
        <v>15</v>
      </c>
      <c r="B47" s="17" t="s">
        <v>248</v>
      </c>
      <c r="C47" s="324"/>
      <c r="D47" s="176">
        <f>SUM(D48:D52)</f>
        <v>0</v>
      </c>
      <c r="E47" s="176">
        <f>SUM(E48:E52)</f>
        <v>0</v>
      </c>
    </row>
    <row r="48" spans="1:5" s="274" customFormat="1" ht="12" customHeight="1" x14ac:dyDescent="0.2">
      <c r="A48" s="11" t="s">
        <v>68</v>
      </c>
      <c r="B48" s="275" t="s">
        <v>249</v>
      </c>
      <c r="C48" s="325"/>
      <c r="D48" s="253"/>
      <c r="E48" s="253"/>
    </row>
    <row r="49" spans="1:5" s="274" customFormat="1" ht="12" customHeight="1" x14ac:dyDescent="0.2">
      <c r="A49" s="10" t="s">
        <v>69</v>
      </c>
      <c r="B49" s="276" t="s">
        <v>250</v>
      </c>
      <c r="C49" s="326"/>
      <c r="D49" s="181"/>
      <c r="E49" s="181"/>
    </row>
    <row r="50" spans="1:5" s="274" customFormat="1" ht="12" customHeight="1" x14ac:dyDescent="0.2">
      <c r="A50" s="10" t="s">
        <v>251</v>
      </c>
      <c r="B50" s="276" t="s">
        <v>252</v>
      </c>
      <c r="C50" s="326"/>
      <c r="D50" s="181"/>
      <c r="E50" s="181"/>
    </row>
    <row r="51" spans="1:5" s="274" customFormat="1" ht="12" customHeight="1" x14ac:dyDescent="0.2">
      <c r="A51" s="10" t="s">
        <v>253</v>
      </c>
      <c r="B51" s="276" t="s">
        <v>254</v>
      </c>
      <c r="C51" s="326"/>
      <c r="D51" s="181"/>
      <c r="E51" s="181"/>
    </row>
    <row r="52" spans="1:5" s="274" customFormat="1" ht="12" customHeight="1" thickBot="1" x14ac:dyDescent="0.25">
      <c r="A52" s="12" t="s">
        <v>255</v>
      </c>
      <c r="B52" s="277" t="s">
        <v>256</v>
      </c>
      <c r="C52" s="327"/>
      <c r="D52" s="252"/>
      <c r="E52" s="252"/>
    </row>
    <row r="53" spans="1:5" s="274" customFormat="1" ht="12" customHeight="1" thickBot="1" x14ac:dyDescent="0.25">
      <c r="A53" s="16" t="s">
        <v>131</v>
      </c>
      <c r="B53" s="17" t="s">
        <v>257</v>
      </c>
      <c r="C53" s="324"/>
      <c r="D53" s="176">
        <f>SUM(D54:D56)</f>
        <v>0</v>
      </c>
      <c r="E53" s="176">
        <f>SUM(E54:E56)</f>
        <v>0</v>
      </c>
    </row>
    <row r="54" spans="1:5" s="274" customFormat="1" ht="12" customHeight="1" x14ac:dyDescent="0.2">
      <c r="A54" s="11" t="s">
        <v>70</v>
      </c>
      <c r="B54" s="275" t="s">
        <v>258</v>
      </c>
      <c r="C54" s="325"/>
      <c r="D54" s="179"/>
      <c r="E54" s="179"/>
    </row>
    <row r="55" spans="1:5" s="274" customFormat="1" ht="12" customHeight="1" x14ac:dyDescent="0.2">
      <c r="A55" s="10" t="s">
        <v>71</v>
      </c>
      <c r="B55" s="276" t="s">
        <v>259</v>
      </c>
      <c r="C55" s="326"/>
      <c r="D55" s="178"/>
      <c r="E55" s="178"/>
    </row>
    <row r="56" spans="1:5" s="274" customFormat="1" ht="12" customHeight="1" x14ac:dyDescent="0.2">
      <c r="A56" s="10" t="s">
        <v>260</v>
      </c>
      <c r="B56" s="276" t="s">
        <v>261</v>
      </c>
      <c r="C56" s="326"/>
      <c r="D56" s="178"/>
      <c r="E56" s="178"/>
    </row>
    <row r="57" spans="1:5" s="274" customFormat="1" ht="12" customHeight="1" thickBot="1" x14ac:dyDescent="0.25">
      <c r="A57" s="12" t="s">
        <v>262</v>
      </c>
      <c r="B57" s="277" t="s">
        <v>263</v>
      </c>
      <c r="C57" s="327"/>
      <c r="D57" s="180"/>
      <c r="E57" s="180"/>
    </row>
    <row r="58" spans="1:5" s="274" customFormat="1" ht="12" customHeight="1" thickBot="1" x14ac:dyDescent="0.25">
      <c r="A58" s="16" t="s">
        <v>17</v>
      </c>
      <c r="B58" s="171" t="s">
        <v>264</v>
      </c>
      <c r="C58" s="328"/>
      <c r="D58" s="176">
        <f>SUM(D59:D61)</f>
        <v>0</v>
      </c>
      <c r="E58" s="176">
        <f>SUM(E59:E61)</f>
        <v>0</v>
      </c>
    </row>
    <row r="59" spans="1:5" s="274" customFormat="1" ht="12" customHeight="1" x14ac:dyDescent="0.2">
      <c r="A59" s="11" t="s">
        <v>132</v>
      </c>
      <c r="B59" s="275" t="s">
        <v>265</v>
      </c>
      <c r="C59" s="325"/>
      <c r="D59" s="181"/>
      <c r="E59" s="181"/>
    </row>
    <row r="60" spans="1:5" s="274" customFormat="1" ht="12" customHeight="1" x14ac:dyDescent="0.2">
      <c r="A60" s="10" t="s">
        <v>133</v>
      </c>
      <c r="B60" s="276" t="s">
        <v>266</v>
      </c>
      <c r="C60" s="326"/>
      <c r="D60" s="181"/>
      <c r="E60" s="181"/>
    </row>
    <row r="61" spans="1:5" s="274" customFormat="1" ht="12" customHeight="1" x14ac:dyDescent="0.2">
      <c r="A61" s="10" t="s">
        <v>163</v>
      </c>
      <c r="B61" s="276" t="s">
        <v>267</v>
      </c>
      <c r="C61" s="326"/>
      <c r="D61" s="181"/>
      <c r="E61" s="181"/>
    </row>
    <row r="62" spans="1:5" s="274" customFormat="1" ht="12" customHeight="1" thickBot="1" x14ac:dyDescent="0.25">
      <c r="A62" s="12" t="s">
        <v>268</v>
      </c>
      <c r="B62" s="277" t="s">
        <v>269</v>
      </c>
      <c r="C62" s="327"/>
      <c r="D62" s="181"/>
      <c r="E62" s="181"/>
    </row>
    <row r="63" spans="1:5" s="274" customFormat="1" ht="12" customHeight="1" thickBot="1" x14ac:dyDescent="0.25">
      <c r="A63" s="16" t="s">
        <v>18</v>
      </c>
      <c r="B63" s="17" t="s">
        <v>270</v>
      </c>
      <c r="C63" s="324"/>
      <c r="D63" s="182">
        <f>+D7+D15+D22+D29+D36+D47+D53+D58</f>
        <v>0</v>
      </c>
      <c r="E63" s="182">
        <f>+E7+E15+E22+E29+E36+E47+E53+E58</f>
        <v>0</v>
      </c>
    </row>
    <row r="64" spans="1:5" s="274" customFormat="1" ht="12" customHeight="1" thickBot="1" x14ac:dyDescent="0.25">
      <c r="A64" s="279" t="s">
        <v>271</v>
      </c>
      <c r="B64" s="171" t="s">
        <v>272</v>
      </c>
      <c r="C64" s="328"/>
      <c r="D64" s="176">
        <f>SUM(D65:D67)</f>
        <v>0</v>
      </c>
      <c r="E64" s="176">
        <f>SUM(E65:E67)</f>
        <v>0</v>
      </c>
    </row>
    <row r="65" spans="1:5" s="274" customFormat="1" ht="12" customHeight="1" x14ac:dyDescent="0.2">
      <c r="A65" s="11" t="s">
        <v>273</v>
      </c>
      <c r="B65" s="275" t="s">
        <v>274</v>
      </c>
      <c r="C65" s="325"/>
      <c r="D65" s="181"/>
      <c r="E65" s="181"/>
    </row>
    <row r="66" spans="1:5" s="274" customFormat="1" ht="12" customHeight="1" x14ac:dyDescent="0.2">
      <c r="A66" s="10" t="s">
        <v>275</v>
      </c>
      <c r="B66" s="276" t="s">
        <v>276</v>
      </c>
      <c r="C66" s="326"/>
      <c r="D66" s="181"/>
      <c r="E66" s="181"/>
    </row>
    <row r="67" spans="1:5" s="274" customFormat="1" ht="12" customHeight="1" thickBot="1" x14ac:dyDescent="0.25">
      <c r="A67" s="12" t="s">
        <v>277</v>
      </c>
      <c r="B67" s="280" t="s">
        <v>278</v>
      </c>
      <c r="C67" s="329"/>
      <c r="D67" s="181"/>
      <c r="E67" s="181"/>
    </row>
    <row r="68" spans="1:5" s="274" customFormat="1" ht="12" customHeight="1" thickBot="1" x14ac:dyDescent="0.25">
      <c r="A68" s="279" t="s">
        <v>279</v>
      </c>
      <c r="B68" s="171" t="s">
        <v>280</v>
      </c>
      <c r="C68" s="328"/>
      <c r="D68" s="176">
        <f>SUM(D69:D72)</f>
        <v>0</v>
      </c>
      <c r="E68" s="176">
        <f>SUM(E69:E72)</f>
        <v>0</v>
      </c>
    </row>
    <row r="69" spans="1:5" s="274" customFormat="1" ht="12" customHeight="1" x14ac:dyDescent="0.2">
      <c r="A69" s="11" t="s">
        <v>106</v>
      </c>
      <c r="B69" s="275" t="s">
        <v>281</v>
      </c>
      <c r="C69" s="325"/>
      <c r="D69" s="181"/>
      <c r="E69" s="181"/>
    </row>
    <row r="70" spans="1:5" s="274" customFormat="1" ht="12" customHeight="1" x14ac:dyDescent="0.2">
      <c r="A70" s="10" t="s">
        <v>107</v>
      </c>
      <c r="B70" s="276" t="s">
        <v>282</v>
      </c>
      <c r="C70" s="326"/>
      <c r="D70" s="181"/>
      <c r="E70" s="181"/>
    </row>
    <row r="71" spans="1:5" s="274" customFormat="1" ht="12" customHeight="1" x14ac:dyDescent="0.2">
      <c r="A71" s="10" t="s">
        <v>283</v>
      </c>
      <c r="B71" s="276" t="s">
        <v>284</v>
      </c>
      <c r="C71" s="326"/>
      <c r="D71" s="181"/>
      <c r="E71" s="181"/>
    </row>
    <row r="72" spans="1:5" s="274" customFormat="1" ht="12" customHeight="1" thickBot="1" x14ac:dyDescent="0.25">
      <c r="A72" s="12" t="s">
        <v>285</v>
      </c>
      <c r="B72" s="277" t="s">
        <v>286</v>
      </c>
      <c r="C72" s="327"/>
      <c r="D72" s="181"/>
      <c r="E72" s="181"/>
    </row>
    <row r="73" spans="1:5" s="274" customFormat="1" ht="12" customHeight="1" thickBot="1" x14ac:dyDescent="0.25">
      <c r="A73" s="279" t="s">
        <v>287</v>
      </c>
      <c r="B73" s="171" t="s">
        <v>288</v>
      </c>
      <c r="C73" s="328"/>
      <c r="D73" s="176">
        <f>SUM(D74:D75)</f>
        <v>0</v>
      </c>
      <c r="E73" s="176">
        <f>SUM(E74:E75)</f>
        <v>0</v>
      </c>
    </row>
    <row r="74" spans="1:5" s="274" customFormat="1" ht="12" customHeight="1" x14ac:dyDescent="0.2">
      <c r="A74" s="11" t="s">
        <v>289</v>
      </c>
      <c r="B74" s="275" t="s">
        <v>290</v>
      </c>
      <c r="C74" s="325"/>
      <c r="D74" s="181"/>
      <c r="E74" s="181"/>
    </row>
    <row r="75" spans="1:5" s="274" customFormat="1" ht="12" customHeight="1" thickBot="1" x14ac:dyDescent="0.25">
      <c r="A75" s="12" t="s">
        <v>291</v>
      </c>
      <c r="B75" s="277" t="s">
        <v>292</v>
      </c>
      <c r="C75" s="327"/>
      <c r="D75" s="181"/>
      <c r="E75" s="181"/>
    </row>
    <row r="76" spans="1:5" s="274" customFormat="1" ht="12" customHeight="1" thickBot="1" x14ac:dyDescent="0.25">
      <c r="A76" s="279" t="s">
        <v>293</v>
      </c>
      <c r="B76" s="171" t="s">
        <v>294</v>
      </c>
      <c r="C76" s="328"/>
      <c r="D76" s="176">
        <f>SUM(D77:D79)</f>
        <v>0</v>
      </c>
      <c r="E76" s="176">
        <f>SUM(E77:E79)</f>
        <v>0</v>
      </c>
    </row>
    <row r="77" spans="1:5" s="274" customFormat="1" ht="12" customHeight="1" x14ac:dyDescent="0.2">
      <c r="A77" s="11" t="s">
        <v>295</v>
      </c>
      <c r="B77" s="275" t="s">
        <v>296</v>
      </c>
      <c r="C77" s="325"/>
      <c r="D77" s="181"/>
      <c r="E77" s="181"/>
    </row>
    <row r="78" spans="1:5" s="274" customFormat="1" ht="12" customHeight="1" x14ac:dyDescent="0.2">
      <c r="A78" s="10" t="s">
        <v>297</v>
      </c>
      <c r="B78" s="276" t="s">
        <v>298</v>
      </c>
      <c r="C78" s="326"/>
      <c r="D78" s="181"/>
      <c r="E78" s="181"/>
    </row>
    <row r="79" spans="1:5" s="274" customFormat="1" ht="12" customHeight="1" thickBot="1" x14ac:dyDescent="0.25">
      <c r="A79" s="12" t="s">
        <v>299</v>
      </c>
      <c r="B79" s="277" t="s">
        <v>300</v>
      </c>
      <c r="C79" s="327"/>
      <c r="D79" s="181"/>
      <c r="E79" s="181"/>
    </row>
    <row r="80" spans="1:5" s="274" customFormat="1" ht="12" customHeight="1" thickBot="1" x14ac:dyDescent="0.25">
      <c r="A80" s="279" t="s">
        <v>301</v>
      </c>
      <c r="B80" s="171" t="s">
        <v>302</v>
      </c>
      <c r="C80" s="328"/>
      <c r="D80" s="176">
        <f>SUM(D81:D84)</f>
        <v>0</v>
      </c>
      <c r="E80" s="176">
        <f>SUM(E81:E84)</f>
        <v>0</v>
      </c>
    </row>
    <row r="81" spans="1:5" s="274" customFormat="1" ht="12" customHeight="1" x14ac:dyDescent="0.2">
      <c r="A81" s="281" t="s">
        <v>303</v>
      </c>
      <c r="B81" s="275" t="s">
        <v>304</v>
      </c>
      <c r="C81" s="325"/>
      <c r="D81" s="181"/>
      <c r="E81" s="181"/>
    </row>
    <row r="82" spans="1:5" s="274" customFormat="1" ht="12" customHeight="1" x14ac:dyDescent="0.2">
      <c r="A82" s="282" t="s">
        <v>305</v>
      </c>
      <c r="B82" s="276" t="s">
        <v>306</v>
      </c>
      <c r="C82" s="326"/>
      <c r="D82" s="181"/>
      <c r="E82" s="181"/>
    </row>
    <row r="83" spans="1:5" s="274" customFormat="1" ht="12" customHeight="1" x14ac:dyDescent="0.2">
      <c r="A83" s="282" t="s">
        <v>307</v>
      </c>
      <c r="B83" s="276" t="s">
        <v>308</v>
      </c>
      <c r="C83" s="326"/>
      <c r="D83" s="181"/>
      <c r="E83" s="181"/>
    </row>
    <row r="84" spans="1:5" s="274" customFormat="1" ht="12" customHeight="1" thickBot="1" x14ac:dyDescent="0.25">
      <c r="A84" s="283" t="s">
        <v>309</v>
      </c>
      <c r="B84" s="277" t="s">
        <v>310</v>
      </c>
      <c r="C84" s="327"/>
      <c r="D84" s="181"/>
      <c r="E84" s="181"/>
    </row>
    <row r="85" spans="1:5" s="274" customFormat="1" ht="13.5" customHeight="1" thickBot="1" x14ac:dyDescent="0.25">
      <c r="A85" s="279" t="s">
        <v>311</v>
      </c>
      <c r="B85" s="171" t="s">
        <v>312</v>
      </c>
      <c r="C85" s="328"/>
      <c r="D85" s="284"/>
      <c r="E85" s="284"/>
    </row>
    <row r="86" spans="1:5" s="274" customFormat="1" ht="15.75" customHeight="1" thickBot="1" x14ac:dyDescent="0.25">
      <c r="A86" s="279" t="s">
        <v>313</v>
      </c>
      <c r="B86" s="285" t="s">
        <v>314</v>
      </c>
      <c r="C86" s="330"/>
      <c r="D86" s="182">
        <f>+D64+D68+D73+D76+D80+D85</f>
        <v>0</v>
      </c>
      <c r="E86" s="182">
        <f>+E64+E68+E73+E76+E80+E85</f>
        <v>0</v>
      </c>
    </row>
    <row r="87" spans="1:5" s="274" customFormat="1" ht="16.5" customHeight="1" thickBot="1" x14ac:dyDescent="0.25">
      <c r="A87" s="286" t="s">
        <v>315</v>
      </c>
      <c r="B87" s="287" t="s">
        <v>316</v>
      </c>
      <c r="C87" s="331"/>
      <c r="D87" s="182">
        <f>+D63+D86</f>
        <v>0</v>
      </c>
      <c r="E87" s="182">
        <f>+E63+E86</f>
        <v>0</v>
      </c>
    </row>
    <row r="88" spans="1:5" s="274" customFormat="1" ht="9.75" customHeight="1" x14ac:dyDescent="0.2">
      <c r="A88" s="1"/>
      <c r="B88" s="2"/>
      <c r="C88" s="2"/>
      <c r="D88" s="183"/>
    </row>
    <row r="89" spans="1:5" ht="16.5" customHeight="1" x14ac:dyDescent="0.25">
      <c r="A89" s="733" t="s">
        <v>38</v>
      </c>
      <c r="B89" s="733"/>
      <c r="C89" s="733"/>
      <c r="D89" s="733"/>
    </row>
    <row r="90" spans="1:5" s="288" customFormat="1" ht="16.5" customHeight="1" thickBot="1" x14ac:dyDescent="0.3">
      <c r="A90" s="734" t="s">
        <v>112</v>
      </c>
      <c r="B90" s="734"/>
      <c r="C90" s="323"/>
      <c r="D90" s="267" t="s">
        <v>1104</v>
      </c>
    </row>
    <row r="91" spans="1:5" ht="38.1" customHeight="1" thickBot="1" x14ac:dyDescent="0.3">
      <c r="A91" s="19" t="s">
        <v>59</v>
      </c>
      <c r="B91" s="20" t="s">
        <v>39</v>
      </c>
      <c r="C91" s="28" t="s">
        <v>938</v>
      </c>
      <c r="D91" s="28" t="s">
        <v>939</v>
      </c>
      <c r="E91" s="455" t="s">
        <v>940</v>
      </c>
    </row>
    <row r="92" spans="1:5" s="273" customFormat="1" ht="12" customHeight="1" thickBot="1" x14ac:dyDescent="0.25">
      <c r="A92" s="25">
        <v>1</v>
      </c>
      <c r="B92" s="26">
        <v>2</v>
      </c>
      <c r="C92" s="321">
        <v>3</v>
      </c>
      <c r="D92" s="27">
        <v>4</v>
      </c>
      <c r="E92" s="27">
        <v>5</v>
      </c>
    </row>
    <row r="93" spans="1:5" ht="12" customHeight="1" thickBot="1" x14ac:dyDescent="0.3">
      <c r="A93" s="18" t="s">
        <v>10</v>
      </c>
      <c r="B93" s="24" t="s">
        <v>317</v>
      </c>
      <c r="C93" s="332"/>
      <c r="D93" s="175">
        <f>SUM(D94:D98)</f>
        <v>0</v>
      </c>
      <c r="E93" s="175">
        <f>SUM(E94:E98)</f>
        <v>0</v>
      </c>
    </row>
    <row r="94" spans="1:5" ht="12" customHeight="1" x14ac:dyDescent="0.25">
      <c r="A94" s="13" t="s">
        <v>72</v>
      </c>
      <c r="B94" s="6" t="s">
        <v>40</v>
      </c>
      <c r="C94" s="333"/>
      <c r="D94" s="177"/>
      <c r="E94" s="177"/>
    </row>
    <row r="95" spans="1:5" ht="12" customHeight="1" x14ac:dyDescent="0.25">
      <c r="A95" s="10" t="s">
        <v>73</v>
      </c>
      <c r="B95" s="4" t="s">
        <v>134</v>
      </c>
      <c r="C95" s="334"/>
      <c r="D95" s="178"/>
      <c r="E95" s="178"/>
    </row>
    <row r="96" spans="1:5" ht="12" customHeight="1" x14ac:dyDescent="0.25">
      <c r="A96" s="10" t="s">
        <v>74</v>
      </c>
      <c r="B96" s="4" t="s">
        <v>98</v>
      </c>
      <c r="C96" s="335"/>
      <c r="D96" s="180"/>
      <c r="E96" s="180"/>
    </row>
    <row r="97" spans="1:5" ht="12" customHeight="1" x14ac:dyDescent="0.25">
      <c r="A97" s="10" t="s">
        <v>75</v>
      </c>
      <c r="B97" s="7" t="s">
        <v>135</v>
      </c>
      <c r="C97" s="336"/>
      <c r="D97" s="180"/>
      <c r="E97" s="180"/>
    </row>
    <row r="98" spans="1:5" ht="12" customHeight="1" x14ac:dyDescent="0.25">
      <c r="A98" s="10" t="s">
        <v>83</v>
      </c>
      <c r="B98" s="15" t="s">
        <v>136</v>
      </c>
      <c r="C98" s="15"/>
      <c r="D98" s="180"/>
      <c r="E98" s="180"/>
    </row>
    <row r="99" spans="1:5" ht="12" customHeight="1" x14ac:dyDescent="0.25">
      <c r="A99" s="10" t="s">
        <v>76</v>
      </c>
      <c r="B99" s="4" t="s">
        <v>318</v>
      </c>
      <c r="C99" s="335"/>
      <c r="D99" s="180"/>
      <c r="E99" s="180"/>
    </row>
    <row r="100" spans="1:5" ht="12" customHeight="1" x14ac:dyDescent="0.25">
      <c r="A100" s="10" t="s">
        <v>77</v>
      </c>
      <c r="B100" s="81" t="s">
        <v>319</v>
      </c>
      <c r="C100" s="337"/>
      <c r="D100" s="180"/>
      <c r="E100" s="180"/>
    </row>
    <row r="101" spans="1:5" ht="12" customHeight="1" x14ac:dyDescent="0.25">
      <c r="A101" s="10" t="s">
        <v>84</v>
      </c>
      <c r="B101" s="82" t="s">
        <v>320</v>
      </c>
      <c r="C101" s="338"/>
      <c r="D101" s="180"/>
      <c r="E101" s="180"/>
    </row>
    <row r="102" spans="1:5" ht="12" customHeight="1" x14ac:dyDescent="0.25">
      <c r="A102" s="10" t="s">
        <v>85</v>
      </c>
      <c r="B102" s="82" t="s">
        <v>321</v>
      </c>
      <c r="C102" s="338"/>
      <c r="D102" s="180"/>
      <c r="E102" s="180"/>
    </row>
    <row r="103" spans="1:5" ht="12" customHeight="1" x14ac:dyDescent="0.25">
      <c r="A103" s="10" t="s">
        <v>86</v>
      </c>
      <c r="B103" s="81" t="s">
        <v>322</v>
      </c>
      <c r="C103" s="337"/>
      <c r="D103" s="180"/>
      <c r="E103" s="180"/>
    </row>
    <row r="104" spans="1:5" ht="12" customHeight="1" x14ac:dyDescent="0.25">
      <c r="A104" s="10" t="s">
        <v>87</v>
      </c>
      <c r="B104" s="81" t="s">
        <v>323</v>
      </c>
      <c r="C104" s="337"/>
      <c r="D104" s="180"/>
      <c r="E104" s="180"/>
    </row>
    <row r="105" spans="1:5" ht="12" customHeight="1" x14ac:dyDescent="0.25">
      <c r="A105" s="10" t="s">
        <v>89</v>
      </c>
      <c r="B105" s="82" t="s">
        <v>324</v>
      </c>
      <c r="C105" s="338"/>
      <c r="D105" s="180"/>
      <c r="E105" s="180"/>
    </row>
    <row r="106" spans="1:5" ht="12" customHeight="1" x14ac:dyDescent="0.25">
      <c r="A106" s="9" t="s">
        <v>137</v>
      </c>
      <c r="B106" s="83" t="s">
        <v>325</v>
      </c>
      <c r="C106" s="338"/>
      <c r="D106" s="180"/>
      <c r="E106" s="180"/>
    </row>
    <row r="107" spans="1:5" ht="12" customHeight="1" x14ac:dyDescent="0.25">
      <c r="A107" s="10" t="s">
        <v>326</v>
      </c>
      <c r="B107" s="83" t="s">
        <v>327</v>
      </c>
      <c r="C107" s="338"/>
      <c r="D107" s="180"/>
      <c r="E107" s="180"/>
    </row>
    <row r="108" spans="1:5" ht="12" customHeight="1" thickBot="1" x14ac:dyDescent="0.3">
      <c r="A108" s="14" t="s">
        <v>328</v>
      </c>
      <c r="B108" s="84" t="s">
        <v>329</v>
      </c>
      <c r="C108" s="339"/>
      <c r="D108" s="184"/>
      <c r="E108" s="184"/>
    </row>
    <row r="109" spans="1:5" ht="12" customHeight="1" thickBot="1" x14ac:dyDescent="0.3">
      <c r="A109" s="16" t="s">
        <v>11</v>
      </c>
      <c r="B109" s="23" t="s">
        <v>330</v>
      </c>
      <c r="C109" s="340"/>
      <c r="D109" s="176">
        <f>+D110+D112+D114</f>
        <v>0</v>
      </c>
      <c r="E109" s="176">
        <f>+E110+E112+E114</f>
        <v>0</v>
      </c>
    </row>
    <row r="110" spans="1:5" ht="12" customHeight="1" x14ac:dyDescent="0.25">
      <c r="A110" s="11" t="s">
        <v>78</v>
      </c>
      <c r="B110" s="4" t="s">
        <v>162</v>
      </c>
      <c r="C110" s="341"/>
      <c r="D110" s="179"/>
      <c r="E110" s="179"/>
    </row>
    <row r="111" spans="1:5" ht="12" customHeight="1" x14ac:dyDescent="0.25">
      <c r="A111" s="11" t="s">
        <v>79</v>
      </c>
      <c r="B111" s="8" t="s">
        <v>331</v>
      </c>
      <c r="C111" s="342"/>
      <c r="D111" s="179"/>
      <c r="E111" s="179"/>
    </row>
    <row r="112" spans="1:5" ht="12" customHeight="1" x14ac:dyDescent="0.25">
      <c r="A112" s="11" t="s">
        <v>80</v>
      </c>
      <c r="B112" s="8" t="s">
        <v>138</v>
      </c>
      <c r="C112" s="335"/>
      <c r="D112" s="178"/>
      <c r="E112" s="178"/>
    </row>
    <row r="113" spans="1:5" ht="12" customHeight="1" x14ac:dyDescent="0.25">
      <c r="A113" s="11" t="s">
        <v>81</v>
      </c>
      <c r="B113" s="8" t="s">
        <v>332</v>
      </c>
      <c r="C113" s="336"/>
      <c r="D113" s="289"/>
      <c r="E113" s="289"/>
    </row>
    <row r="114" spans="1:5" ht="12" customHeight="1" x14ac:dyDescent="0.25">
      <c r="A114" s="11" t="s">
        <v>82</v>
      </c>
      <c r="B114" s="173" t="s">
        <v>164</v>
      </c>
      <c r="C114" s="343"/>
      <c r="D114" s="289"/>
      <c r="E114" s="289"/>
    </row>
    <row r="115" spans="1:5" ht="12" customHeight="1" x14ac:dyDescent="0.25">
      <c r="A115" s="11" t="s">
        <v>88</v>
      </c>
      <c r="B115" s="172" t="s">
        <v>333</v>
      </c>
      <c r="C115" s="344"/>
      <c r="D115" s="289"/>
      <c r="E115" s="289"/>
    </row>
    <row r="116" spans="1:5" ht="12" customHeight="1" x14ac:dyDescent="0.25">
      <c r="A116" s="11" t="s">
        <v>90</v>
      </c>
      <c r="B116" s="290" t="s">
        <v>334</v>
      </c>
      <c r="C116" s="345"/>
      <c r="D116" s="289"/>
      <c r="E116" s="289"/>
    </row>
    <row r="117" spans="1:5" x14ac:dyDescent="0.25">
      <c r="A117" s="11" t="s">
        <v>139</v>
      </c>
      <c r="B117" s="82" t="s">
        <v>321</v>
      </c>
      <c r="C117" s="346"/>
      <c r="D117" s="289"/>
      <c r="E117" s="289"/>
    </row>
    <row r="118" spans="1:5" ht="12" customHeight="1" x14ac:dyDescent="0.25">
      <c r="A118" s="11" t="s">
        <v>140</v>
      </c>
      <c r="B118" s="82" t="s">
        <v>335</v>
      </c>
      <c r="C118" s="346"/>
      <c r="D118" s="289"/>
      <c r="E118" s="289"/>
    </row>
    <row r="119" spans="1:5" ht="12" customHeight="1" x14ac:dyDescent="0.25">
      <c r="A119" s="11" t="s">
        <v>141</v>
      </c>
      <c r="B119" s="82" t="s">
        <v>336</v>
      </c>
      <c r="C119" s="346"/>
      <c r="D119" s="289"/>
      <c r="E119" s="289"/>
    </row>
    <row r="120" spans="1:5" ht="12" customHeight="1" x14ac:dyDescent="0.25">
      <c r="A120" s="11" t="s">
        <v>337</v>
      </c>
      <c r="B120" s="82" t="s">
        <v>324</v>
      </c>
      <c r="C120" s="346"/>
      <c r="D120" s="289"/>
      <c r="E120" s="289"/>
    </row>
    <row r="121" spans="1:5" ht="12" customHeight="1" x14ac:dyDescent="0.25">
      <c r="A121" s="11" t="s">
        <v>338</v>
      </c>
      <c r="B121" s="82" t="s">
        <v>339</v>
      </c>
      <c r="C121" s="346"/>
      <c r="D121" s="289"/>
      <c r="E121" s="289"/>
    </row>
    <row r="122" spans="1:5" ht="16.5" thickBot="1" x14ac:dyDescent="0.3">
      <c r="A122" s="9" t="s">
        <v>340</v>
      </c>
      <c r="B122" s="82" t="s">
        <v>341</v>
      </c>
      <c r="C122" s="347"/>
      <c r="D122" s="291"/>
      <c r="E122" s="291"/>
    </row>
    <row r="123" spans="1:5" ht="12" customHeight="1" thickBot="1" x14ac:dyDescent="0.3">
      <c r="A123" s="16" t="s">
        <v>12</v>
      </c>
      <c r="B123" s="69" t="s">
        <v>342</v>
      </c>
      <c r="C123" s="348"/>
      <c r="D123" s="176">
        <f>+D124+D125</f>
        <v>0</v>
      </c>
      <c r="E123" s="176">
        <f>+E124+E125</f>
        <v>0</v>
      </c>
    </row>
    <row r="124" spans="1:5" ht="12" customHeight="1" x14ac:dyDescent="0.25">
      <c r="A124" s="11" t="s">
        <v>61</v>
      </c>
      <c r="B124" s="5" t="s">
        <v>49</v>
      </c>
      <c r="C124" s="341"/>
      <c r="D124" s="179"/>
      <c r="E124" s="179"/>
    </row>
    <row r="125" spans="1:5" ht="12" customHeight="1" thickBot="1" x14ac:dyDescent="0.3">
      <c r="A125" s="12" t="s">
        <v>62</v>
      </c>
      <c r="B125" s="8" t="s">
        <v>50</v>
      </c>
      <c r="C125" s="335"/>
      <c r="D125" s="180"/>
      <c r="E125" s="180"/>
    </row>
    <row r="126" spans="1:5" ht="12" customHeight="1" thickBot="1" x14ac:dyDescent="0.3">
      <c r="A126" s="16" t="s">
        <v>13</v>
      </c>
      <c r="B126" s="69" t="s">
        <v>343</v>
      </c>
      <c r="C126" s="348"/>
      <c r="D126" s="176">
        <f>+D93+D109+D123</f>
        <v>0</v>
      </c>
      <c r="E126" s="176">
        <f>+E93+E109+E123</f>
        <v>0</v>
      </c>
    </row>
    <row r="127" spans="1:5" ht="12" customHeight="1" thickBot="1" x14ac:dyDescent="0.3">
      <c r="A127" s="16" t="s">
        <v>14</v>
      </c>
      <c r="B127" s="69" t="s">
        <v>344</v>
      </c>
      <c r="C127" s="348"/>
      <c r="D127" s="176">
        <f>+D128+D129+D130</f>
        <v>0</v>
      </c>
      <c r="E127" s="176">
        <f>+E128+E129+E130</f>
        <v>0</v>
      </c>
    </row>
    <row r="128" spans="1:5" ht="12" customHeight="1" x14ac:dyDescent="0.25">
      <c r="A128" s="11" t="s">
        <v>65</v>
      </c>
      <c r="B128" s="5" t="s">
        <v>345</v>
      </c>
      <c r="C128" s="349"/>
      <c r="D128" s="289"/>
      <c r="E128" s="289"/>
    </row>
    <row r="129" spans="1:5" ht="12" customHeight="1" x14ac:dyDescent="0.25">
      <c r="A129" s="11" t="s">
        <v>66</v>
      </c>
      <c r="B129" s="5" t="s">
        <v>346</v>
      </c>
      <c r="C129" s="349"/>
      <c r="D129" s="289"/>
      <c r="E129" s="289"/>
    </row>
    <row r="130" spans="1:5" ht="12" customHeight="1" thickBot="1" x14ac:dyDescent="0.3">
      <c r="A130" s="9" t="s">
        <v>67</v>
      </c>
      <c r="B130" s="3" t="s">
        <v>347</v>
      </c>
      <c r="C130" s="15"/>
      <c r="D130" s="289"/>
      <c r="E130" s="289"/>
    </row>
    <row r="131" spans="1:5" ht="12" customHeight="1" thickBot="1" x14ac:dyDescent="0.3">
      <c r="A131" s="16" t="s">
        <v>15</v>
      </c>
      <c r="B131" s="69" t="s">
        <v>348</v>
      </c>
      <c r="C131" s="348"/>
      <c r="D131" s="176">
        <f>+D132+D133+D134+D135</f>
        <v>0</v>
      </c>
      <c r="E131" s="176">
        <f>+E132+E133+E134+E135</f>
        <v>0</v>
      </c>
    </row>
    <row r="132" spans="1:5" ht="12" customHeight="1" x14ac:dyDescent="0.25">
      <c r="A132" s="11" t="s">
        <v>68</v>
      </c>
      <c r="B132" s="5" t="s">
        <v>349</v>
      </c>
      <c r="C132" s="349"/>
      <c r="D132" s="289"/>
      <c r="E132" s="289"/>
    </row>
    <row r="133" spans="1:5" ht="12" customHeight="1" x14ac:dyDescent="0.25">
      <c r="A133" s="11" t="s">
        <v>69</v>
      </c>
      <c r="B133" s="5" t="s">
        <v>350</v>
      </c>
      <c r="C133" s="349"/>
      <c r="D133" s="289"/>
      <c r="E133" s="289"/>
    </row>
    <row r="134" spans="1:5" ht="12" customHeight="1" x14ac:dyDescent="0.25">
      <c r="A134" s="11" t="s">
        <v>251</v>
      </c>
      <c r="B134" s="5" t="s">
        <v>351</v>
      </c>
      <c r="C134" s="349"/>
      <c r="D134" s="289"/>
      <c r="E134" s="289"/>
    </row>
    <row r="135" spans="1:5" ht="12" customHeight="1" thickBot="1" x14ac:dyDescent="0.3">
      <c r="A135" s="9" t="s">
        <v>253</v>
      </c>
      <c r="B135" s="3" t="s">
        <v>352</v>
      </c>
      <c r="C135" s="15"/>
      <c r="D135" s="289"/>
      <c r="E135" s="289"/>
    </row>
    <row r="136" spans="1:5" ht="12" customHeight="1" thickBot="1" x14ac:dyDescent="0.3">
      <c r="A136" s="16" t="s">
        <v>16</v>
      </c>
      <c r="B136" s="69" t="s">
        <v>353</v>
      </c>
      <c r="C136" s="348"/>
      <c r="D136" s="182">
        <f>+D137+D138+D139+D140</f>
        <v>0</v>
      </c>
      <c r="E136" s="182">
        <f>+E137+E138+E139+E140</f>
        <v>0</v>
      </c>
    </row>
    <row r="137" spans="1:5" ht="12" customHeight="1" x14ac:dyDescent="0.25">
      <c r="A137" s="11" t="s">
        <v>70</v>
      </c>
      <c r="B137" s="5" t="s">
        <v>354</v>
      </c>
      <c r="C137" s="349"/>
      <c r="D137" s="289"/>
      <c r="E137" s="289"/>
    </row>
    <row r="138" spans="1:5" ht="12" customHeight="1" x14ac:dyDescent="0.25">
      <c r="A138" s="11" t="s">
        <v>71</v>
      </c>
      <c r="B138" s="5" t="s">
        <v>355</v>
      </c>
      <c r="C138" s="349"/>
      <c r="D138" s="289"/>
      <c r="E138" s="289"/>
    </row>
    <row r="139" spans="1:5" ht="12" customHeight="1" x14ac:dyDescent="0.25">
      <c r="A139" s="11" t="s">
        <v>260</v>
      </c>
      <c r="B139" s="5" t="s">
        <v>356</v>
      </c>
      <c r="C139" s="349"/>
      <c r="D139" s="289"/>
      <c r="E139" s="289"/>
    </row>
    <row r="140" spans="1:5" ht="12" customHeight="1" thickBot="1" x14ac:dyDescent="0.3">
      <c r="A140" s="9" t="s">
        <v>262</v>
      </c>
      <c r="B140" s="3" t="s">
        <v>357</v>
      </c>
      <c r="C140" s="15"/>
      <c r="D140" s="289"/>
      <c r="E140" s="289"/>
    </row>
    <row r="141" spans="1:5" ht="12" customHeight="1" thickBot="1" x14ac:dyDescent="0.3">
      <c r="A141" s="16" t="s">
        <v>17</v>
      </c>
      <c r="B141" s="69" t="s">
        <v>358</v>
      </c>
      <c r="C141" s="348"/>
      <c r="D141" s="185">
        <f>+D142+D143+D144+D145</f>
        <v>0</v>
      </c>
      <c r="E141" s="185">
        <f>+E142+E143+E144+E145</f>
        <v>0</v>
      </c>
    </row>
    <row r="142" spans="1:5" ht="12" customHeight="1" x14ac:dyDescent="0.25">
      <c r="A142" s="11" t="s">
        <v>132</v>
      </c>
      <c r="B142" s="5" t="s">
        <v>359</v>
      </c>
      <c r="C142" s="349"/>
      <c r="D142" s="289"/>
      <c r="E142" s="289"/>
    </row>
    <row r="143" spans="1:5" ht="12" customHeight="1" x14ac:dyDescent="0.25">
      <c r="A143" s="11" t="s">
        <v>133</v>
      </c>
      <c r="B143" s="5" t="s">
        <v>360</v>
      </c>
      <c r="C143" s="349"/>
      <c r="D143" s="289"/>
      <c r="E143" s="289"/>
    </row>
    <row r="144" spans="1:5" ht="12" customHeight="1" x14ac:dyDescent="0.25">
      <c r="A144" s="11" t="s">
        <v>163</v>
      </c>
      <c r="B144" s="5" t="s">
        <v>361</v>
      </c>
      <c r="C144" s="349"/>
      <c r="D144" s="289"/>
      <c r="E144" s="289"/>
    </row>
    <row r="145" spans="1:10" ht="12" customHeight="1" thickBot="1" x14ac:dyDescent="0.3">
      <c r="A145" s="11" t="s">
        <v>268</v>
      </c>
      <c r="B145" s="5" t="s">
        <v>362</v>
      </c>
      <c r="C145" s="349"/>
      <c r="D145" s="289"/>
      <c r="E145" s="289"/>
    </row>
    <row r="146" spans="1:10" ht="15" customHeight="1" thickBot="1" x14ac:dyDescent="0.3">
      <c r="A146" s="16" t="s">
        <v>18</v>
      </c>
      <c r="B146" s="69" t="s">
        <v>363</v>
      </c>
      <c r="C146" s="348"/>
      <c r="D146" s="292">
        <f>+D127+D131+D136+D141</f>
        <v>0</v>
      </c>
      <c r="E146" s="292">
        <f>+E127+E131+E136+E141</f>
        <v>0</v>
      </c>
      <c r="G146" s="293"/>
      <c r="H146" s="294"/>
      <c r="I146" s="294"/>
      <c r="J146" s="294"/>
    </row>
    <row r="147" spans="1:10" s="274" customFormat="1" ht="12.95" customHeight="1" thickBot="1" x14ac:dyDescent="0.25">
      <c r="A147" s="174" t="s">
        <v>19</v>
      </c>
      <c r="B147" s="243" t="s">
        <v>364</v>
      </c>
      <c r="C147" s="350"/>
      <c r="D147" s="292">
        <f>+D126+D146</f>
        <v>0</v>
      </c>
      <c r="E147" s="292">
        <f>+E126+E146</f>
        <v>0</v>
      </c>
    </row>
    <row r="148" spans="1:10" ht="7.5" customHeight="1" x14ac:dyDescent="0.25"/>
    <row r="149" spans="1:10" x14ac:dyDescent="0.25">
      <c r="A149" s="764"/>
      <c r="B149" s="764"/>
      <c r="C149" s="764"/>
      <c r="D149" s="764"/>
    </row>
    <row r="150" spans="1:10" ht="15" customHeight="1" x14ac:dyDescent="0.25">
      <c r="A150" s="765"/>
      <c r="B150" s="765"/>
      <c r="C150" s="368"/>
      <c r="D150" s="369"/>
    </row>
    <row r="151" spans="1:10" ht="13.5" customHeight="1" x14ac:dyDescent="0.25">
      <c r="A151" s="370"/>
      <c r="B151" s="371"/>
      <c r="C151" s="371"/>
      <c r="D151" s="372"/>
      <c r="E151" s="295"/>
    </row>
    <row r="152" spans="1:10" ht="27.75" customHeight="1" x14ac:dyDescent="0.25">
      <c r="A152" s="370"/>
      <c r="B152" s="371"/>
      <c r="C152" s="371"/>
      <c r="D152" s="372"/>
    </row>
  </sheetData>
  <mergeCells count="6">
    <mergeCell ref="A149:D149"/>
    <mergeCell ref="A150:B150"/>
    <mergeCell ref="A1:D1"/>
    <mergeCell ref="A4:B4"/>
    <mergeCell ref="A89:D89"/>
    <mergeCell ref="A90:B90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>
      <selection activeCell="H17" sqref="H17"/>
    </sheetView>
  </sheetViews>
  <sheetFormatPr defaultRowHeight="12.75" x14ac:dyDescent="0.2"/>
  <cols>
    <col min="1" max="1" width="9.5" style="167" customWidth="1"/>
    <col min="2" max="2" width="62.5" style="168" customWidth="1"/>
    <col min="3" max="3" width="12.33203125" style="168" customWidth="1"/>
    <col min="4" max="4" width="12.83203125" style="168" customWidth="1"/>
    <col min="5" max="5" width="11.6640625" style="168" customWidth="1"/>
    <col min="6" max="16384" width="9.33203125" style="168"/>
  </cols>
  <sheetData>
    <row r="1" spans="1:5" s="150" customFormat="1" ht="21" customHeight="1" thickBot="1" x14ac:dyDescent="0.25">
      <c r="A1" s="766" t="s">
        <v>962</v>
      </c>
      <c r="B1" s="731"/>
      <c r="C1" s="731"/>
      <c r="D1" s="731"/>
      <c r="E1" s="731"/>
    </row>
    <row r="2" spans="1:5" s="305" customFormat="1" ht="33" customHeight="1" x14ac:dyDescent="0.2">
      <c r="A2" s="296" t="s">
        <v>156</v>
      </c>
      <c r="B2" s="231" t="s">
        <v>401</v>
      </c>
      <c r="C2" s="356"/>
      <c r="D2" s="304" t="s">
        <v>402</v>
      </c>
    </row>
    <row r="3" spans="1:5" s="305" customFormat="1" ht="36.75" thickBot="1" x14ac:dyDescent="0.25">
      <c r="A3" s="306" t="s">
        <v>155</v>
      </c>
      <c r="B3" s="232" t="s">
        <v>400</v>
      </c>
      <c r="C3" s="357"/>
      <c r="D3" s="307" t="s">
        <v>399</v>
      </c>
    </row>
    <row r="4" spans="1:5" s="308" customFormat="1" ht="15.95" customHeight="1" thickBot="1" x14ac:dyDescent="0.3">
      <c r="A4" s="151"/>
      <c r="B4" s="151"/>
      <c r="C4" s="151"/>
      <c r="D4" s="152" t="s">
        <v>923</v>
      </c>
    </row>
    <row r="5" spans="1:5" ht="36.75" thickBot="1" x14ac:dyDescent="0.25">
      <c r="A5" s="254" t="s">
        <v>157</v>
      </c>
      <c r="B5" s="153" t="s">
        <v>44</v>
      </c>
      <c r="C5" s="28" t="s">
        <v>938</v>
      </c>
      <c r="D5" s="28" t="s">
        <v>939</v>
      </c>
      <c r="E5" s="455" t="s">
        <v>940</v>
      </c>
    </row>
    <row r="6" spans="1:5" s="309" customFormat="1" ht="12.95" customHeight="1" thickBot="1" x14ac:dyDescent="0.25">
      <c r="A6" s="130">
        <v>1</v>
      </c>
      <c r="B6" s="131">
        <v>2</v>
      </c>
      <c r="C6" s="358">
        <v>3</v>
      </c>
      <c r="D6" s="132">
        <v>4</v>
      </c>
      <c r="E6" s="132">
        <v>5</v>
      </c>
    </row>
    <row r="7" spans="1:5" s="309" customFormat="1" ht="15.95" customHeight="1" thickBot="1" x14ac:dyDescent="0.25">
      <c r="A7" s="154"/>
      <c r="B7" s="155" t="s">
        <v>45</v>
      </c>
      <c r="C7" s="155"/>
      <c r="D7" s="156"/>
    </row>
    <row r="8" spans="1:5" s="242" customFormat="1" ht="12" customHeight="1" thickBot="1" x14ac:dyDescent="0.25">
      <c r="A8" s="130" t="s">
        <v>10</v>
      </c>
      <c r="B8" s="157" t="s">
        <v>403</v>
      </c>
      <c r="C8" s="195">
        <f>SUM(C9:C18)</f>
        <v>150</v>
      </c>
      <c r="D8" s="195">
        <f>SUM(D9:D18)</f>
        <v>5815</v>
      </c>
      <c r="E8" s="195">
        <f>SUM(E9:E18)</f>
        <v>5815</v>
      </c>
    </row>
    <row r="9" spans="1:5" s="242" customFormat="1" ht="12" customHeight="1" x14ac:dyDescent="0.2">
      <c r="A9" s="310" t="s">
        <v>72</v>
      </c>
      <c r="B9" s="6" t="s">
        <v>236</v>
      </c>
      <c r="C9" s="233"/>
      <c r="D9" s="233"/>
      <c r="E9" s="233"/>
    </row>
    <row r="10" spans="1:5" s="242" customFormat="1" ht="12" customHeight="1" x14ac:dyDescent="0.2">
      <c r="A10" s="311" t="s">
        <v>73</v>
      </c>
      <c r="B10" s="4" t="s">
        <v>237</v>
      </c>
      <c r="C10" s="193"/>
      <c r="D10" s="193"/>
      <c r="E10" s="193"/>
    </row>
    <row r="11" spans="1:5" s="242" customFormat="1" ht="12" customHeight="1" x14ac:dyDescent="0.2">
      <c r="A11" s="311" t="s">
        <v>74</v>
      </c>
      <c r="B11" s="4" t="s">
        <v>238</v>
      </c>
      <c r="C11" s="193"/>
      <c r="D11" s="193"/>
      <c r="E11" s="193"/>
    </row>
    <row r="12" spans="1:5" s="242" customFormat="1" ht="12" customHeight="1" x14ac:dyDescent="0.2">
      <c r="A12" s="311" t="s">
        <v>75</v>
      </c>
      <c r="B12" s="4" t="s">
        <v>239</v>
      </c>
      <c r="C12" s="193"/>
      <c r="D12" s="193"/>
      <c r="E12" s="193"/>
    </row>
    <row r="13" spans="1:5" s="242" customFormat="1" ht="12" customHeight="1" x14ac:dyDescent="0.2">
      <c r="A13" s="311" t="s">
        <v>105</v>
      </c>
      <c r="B13" s="4" t="s">
        <v>240</v>
      </c>
      <c r="C13" s="193"/>
      <c r="D13" s="193"/>
      <c r="E13" s="193"/>
    </row>
    <row r="14" spans="1:5" s="242" customFormat="1" ht="12" customHeight="1" x14ac:dyDescent="0.2">
      <c r="A14" s="311" t="s">
        <v>76</v>
      </c>
      <c r="B14" s="4" t="s">
        <v>404</v>
      </c>
      <c r="C14" s="193"/>
      <c r="D14" s="193"/>
      <c r="E14" s="193"/>
    </row>
    <row r="15" spans="1:5" s="242" customFormat="1" ht="12" customHeight="1" x14ac:dyDescent="0.2">
      <c r="A15" s="311" t="s">
        <v>77</v>
      </c>
      <c r="B15" s="3" t="s">
        <v>405</v>
      </c>
      <c r="C15" s="193"/>
      <c r="D15" s="193"/>
      <c r="E15" s="193"/>
    </row>
    <row r="16" spans="1:5" s="242" customFormat="1" ht="12" customHeight="1" x14ac:dyDescent="0.2">
      <c r="A16" s="311" t="s">
        <v>84</v>
      </c>
      <c r="B16" s="4" t="s">
        <v>243</v>
      </c>
      <c r="C16" s="234">
        <v>100</v>
      </c>
      <c r="D16" s="234">
        <v>1</v>
      </c>
      <c r="E16" s="234">
        <v>1</v>
      </c>
    </row>
    <row r="17" spans="1:5" s="312" customFormat="1" ht="12" customHeight="1" x14ac:dyDescent="0.2">
      <c r="A17" s="311" t="s">
        <v>85</v>
      </c>
      <c r="B17" s="4" t="s">
        <v>245</v>
      </c>
      <c r="C17" s="193"/>
      <c r="D17" s="193"/>
      <c r="E17" s="193"/>
    </row>
    <row r="18" spans="1:5" s="312" customFormat="1" ht="12" customHeight="1" thickBot="1" x14ac:dyDescent="0.25">
      <c r="A18" s="311" t="s">
        <v>86</v>
      </c>
      <c r="B18" s="3" t="s">
        <v>247</v>
      </c>
      <c r="C18" s="193">
        <v>50</v>
      </c>
      <c r="D18" s="193">
        <v>5814</v>
      </c>
      <c r="E18" s="193">
        <v>5814</v>
      </c>
    </row>
    <row r="19" spans="1:5" s="242" customFormat="1" ht="12" customHeight="1" thickBot="1" x14ac:dyDescent="0.25">
      <c r="A19" s="130" t="s">
        <v>11</v>
      </c>
      <c r="B19" s="157" t="s">
        <v>406</v>
      </c>
      <c r="C19" s="195">
        <f>SUM(C20:C22)</f>
        <v>0</v>
      </c>
      <c r="D19" s="195">
        <f>SUM(D20:D22)</f>
        <v>1227889</v>
      </c>
      <c r="E19" s="195">
        <f>SUM(E20:E22)</f>
        <v>1227889</v>
      </c>
    </row>
    <row r="20" spans="1:5" s="312" customFormat="1" ht="12" customHeight="1" x14ac:dyDescent="0.2">
      <c r="A20" s="311" t="s">
        <v>78</v>
      </c>
      <c r="B20" s="5" t="s">
        <v>209</v>
      </c>
      <c r="C20" s="193"/>
      <c r="D20" s="193"/>
      <c r="E20" s="193"/>
    </row>
    <row r="21" spans="1:5" s="312" customFormat="1" ht="12" customHeight="1" x14ac:dyDescent="0.2">
      <c r="A21" s="311" t="s">
        <v>79</v>
      </c>
      <c r="B21" s="4" t="s">
        <v>407</v>
      </c>
      <c r="C21" s="193"/>
      <c r="D21" s="193"/>
      <c r="E21" s="193"/>
    </row>
    <row r="22" spans="1:5" s="312" customFormat="1" ht="12" customHeight="1" x14ac:dyDescent="0.2">
      <c r="A22" s="311" t="s">
        <v>80</v>
      </c>
      <c r="B22" s="4" t="s">
        <v>408</v>
      </c>
      <c r="C22" s="193"/>
      <c r="D22" s="193">
        <v>1227889</v>
      </c>
      <c r="E22" s="193">
        <v>1227889</v>
      </c>
    </row>
    <row r="23" spans="1:5" s="312" customFormat="1" ht="12" customHeight="1" thickBot="1" x14ac:dyDescent="0.25">
      <c r="A23" s="311" t="s">
        <v>81</v>
      </c>
      <c r="B23" s="4" t="s">
        <v>3</v>
      </c>
      <c r="C23" s="193"/>
      <c r="D23" s="193"/>
      <c r="E23" s="193"/>
    </row>
    <row r="24" spans="1:5" s="312" customFormat="1" ht="12" customHeight="1" thickBot="1" x14ac:dyDescent="0.25">
      <c r="A24" s="133" t="s">
        <v>12</v>
      </c>
      <c r="B24" s="69" t="s">
        <v>125</v>
      </c>
      <c r="C24" s="220"/>
      <c r="D24" s="220"/>
      <c r="E24" s="220"/>
    </row>
    <row r="25" spans="1:5" s="312" customFormat="1" ht="12" customHeight="1" thickBot="1" x14ac:dyDescent="0.25">
      <c r="A25" s="133" t="s">
        <v>13</v>
      </c>
      <c r="B25" s="69" t="s">
        <v>409</v>
      </c>
      <c r="C25" s="195">
        <f>+C26+C27</f>
        <v>0</v>
      </c>
      <c r="D25" s="195">
        <f>+D26+D27</f>
        <v>0</v>
      </c>
      <c r="E25" s="195">
        <f>+E26+E27</f>
        <v>0</v>
      </c>
    </row>
    <row r="26" spans="1:5" s="312" customFormat="1" ht="12" customHeight="1" x14ac:dyDescent="0.2">
      <c r="A26" s="313" t="s">
        <v>223</v>
      </c>
      <c r="B26" s="314" t="s">
        <v>407</v>
      </c>
      <c r="C26" s="54"/>
      <c r="D26" s="54"/>
      <c r="E26" s="54"/>
    </row>
    <row r="27" spans="1:5" s="312" customFormat="1" ht="12" customHeight="1" x14ac:dyDescent="0.2">
      <c r="A27" s="313" t="s">
        <v>229</v>
      </c>
      <c r="B27" s="315" t="s">
        <v>410</v>
      </c>
      <c r="C27" s="300"/>
      <c r="D27" s="300"/>
      <c r="E27" s="300"/>
    </row>
    <row r="28" spans="1:5" s="312" customFormat="1" ht="12" customHeight="1" thickBot="1" x14ac:dyDescent="0.25">
      <c r="A28" s="311" t="s">
        <v>231</v>
      </c>
      <c r="B28" s="316" t="s">
        <v>411</v>
      </c>
      <c r="C28" s="57"/>
      <c r="D28" s="57"/>
      <c r="E28" s="57"/>
    </row>
    <row r="29" spans="1:5" s="312" customFormat="1" ht="12" customHeight="1" thickBot="1" x14ac:dyDescent="0.25">
      <c r="A29" s="133" t="s">
        <v>14</v>
      </c>
      <c r="B29" s="69" t="s">
        <v>412</v>
      </c>
      <c r="C29" s="195">
        <f>+C30+C31+C32</f>
        <v>0</v>
      </c>
      <c r="D29" s="195">
        <f>+D30+D31+D32</f>
        <v>0</v>
      </c>
      <c r="E29" s="195">
        <f>+E30+E31+E32</f>
        <v>0</v>
      </c>
    </row>
    <row r="30" spans="1:5" s="312" customFormat="1" ht="12" customHeight="1" x14ac:dyDescent="0.2">
      <c r="A30" s="313" t="s">
        <v>65</v>
      </c>
      <c r="B30" s="314" t="s">
        <v>249</v>
      </c>
      <c r="C30" s="54"/>
      <c r="D30" s="54"/>
      <c r="E30" s="54"/>
    </row>
    <row r="31" spans="1:5" s="312" customFormat="1" ht="12" customHeight="1" x14ac:dyDescent="0.2">
      <c r="A31" s="313" t="s">
        <v>66</v>
      </c>
      <c r="B31" s="315" t="s">
        <v>250</v>
      </c>
      <c r="C31" s="300"/>
      <c r="D31" s="300"/>
      <c r="E31" s="300"/>
    </row>
    <row r="32" spans="1:5" s="312" customFormat="1" ht="12" customHeight="1" thickBot="1" x14ac:dyDescent="0.25">
      <c r="A32" s="311" t="s">
        <v>67</v>
      </c>
      <c r="B32" s="80" t="s">
        <v>252</v>
      </c>
      <c r="C32" s="57"/>
      <c r="D32" s="57"/>
      <c r="E32" s="57"/>
    </row>
    <row r="33" spans="1:5" s="242" customFormat="1" ht="12" customHeight="1" thickBot="1" x14ac:dyDescent="0.25">
      <c r="A33" s="133" t="s">
        <v>15</v>
      </c>
      <c r="B33" s="69" t="s">
        <v>371</v>
      </c>
      <c r="C33" s="220"/>
      <c r="D33" s="220"/>
      <c r="E33" s="220"/>
    </row>
    <row r="34" spans="1:5" s="242" customFormat="1" ht="12" customHeight="1" thickBot="1" x14ac:dyDescent="0.25">
      <c r="A34" s="133" t="s">
        <v>16</v>
      </c>
      <c r="B34" s="69" t="s">
        <v>0</v>
      </c>
      <c r="C34" s="235"/>
      <c r="D34" s="235"/>
      <c r="E34" s="235"/>
    </row>
    <row r="35" spans="1:5" s="242" customFormat="1" ht="12" customHeight="1" thickBot="1" x14ac:dyDescent="0.25">
      <c r="A35" s="130" t="s">
        <v>17</v>
      </c>
      <c r="B35" s="69" t="s">
        <v>413</v>
      </c>
      <c r="C35" s="236">
        <f>+C8+C19+C24+C25+C29+C33+C34</f>
        <v>150</v>
      </c>
      <c r="D35" s="236">
        <f>+D8+D19+D24+D25+D29+D33+D34</f>
        <v>1233704</v>
      </c>
      <c r="E35" s="236">
        <f>+E8+E19+E24+E25+E29+E33+E34</f>
        <v>1233704</v>
      </c>
    </row>
    <row r="36" spans="1:5" s="242" customFormat="1" ht="12" customHeight="1" thickBot="1" x14ac:dyDescent="0.25">
      <c r="A36" s="158" t="s">
        <v>18</v>
      </c>
      <c r="B36" s="69" t="s">
        <v>414</v>
      </c>
      <c r="C36" s="236">
        <f>+C37+C38+C39</f>
        <v>57473622</v>
      </c>
      <c r="D36" s="236">
        <f>+D37+D38+D39</f>
        <v>56793909</v>
      </c>
      <c r="E36" s="236">
        <f>+E37+E38+E39</f>
        <v>56793909</v>
      </c>
    </row>
    <row r="37" spans="1:5" s="242" customFormat="1" ht="12" customHeight="1" x14ac:dyDescent="0.2">
      <c r="A37" s="313" t="s">
        <v>415</v>
      </c>
      <c r="B37" s="314" t="s">
        <v>171</v>
      </c>
      <c r="C37" s="54"/>
      <c r="D37" s="54"/>
      <c r="E37" s="54"/>
    </row>
    <row r="38" spans="1:5" s="242" customFormat="1" ht="12" customHeight="1" x14ac:dyDescent="0.2">
      <c r="A38" s="313" t="s">
        <v>416</v>
      </c>
      <c r="B38" s="315" t="s">
        <v>4</v>
      </c>
      <c r="C38" s="300"/>
      <c r="D38" s="300"/>
      <c r="E38" s="300"/>
    </row>
    <row r="39" spans="1:5" s="312" customFormat="1" ht="12" customHeight="1" thickBot="1" x14ac:dyDescent="0.25">
      <c r="A39" s="311" t="s">
        <v>417</v>
      </c>
      <c r="B39" s="80" t="s">
        <v>418</v>
      </c>
      <c r="C39" s="57">
        <v>57473622</v>
      </c>
      <c r="D39" s="57">
        <v>56793909</v>
      </c>
      <c r="E39" s="57">
        <v>56793909</v>
      </c>
    </row>
    <row r="40" spans="1:5" s="312" customFormat="1" ht="15" customHeight="1" thickBot="1" x14ac:dyDescent="0.25">
      <c r="A40" s="158" t="s">
        <v>19</v>
      </c>
      <c r="B40" s="159" t="s">
        <v>419</v>
      </c>
      <c r="C40" s="239">
        <f>+C35+C36</f>
        <v>57473772</v>
      </c>
      <c r="D40" s="239">
        <f>+D35+D36</f>
        <v>58027613</v>
      </c>
      <c r="E40" s="239">
        <f>+E35+E36</f>
        <v>58027613</v>
      </c>
    </row>
    <row r="41" spans="1:5" s="309" customFormat="1" ht="16.5" customHeight="1" thickBot="1" x14ac:dyDescent="0.25">
      <c r="A41" s="164"/>
      <c r="B41" s="165" t="s">
        <v>47</v>
      </c>
      <c r="C41" s="239"/>
      <c r="D41" s="239"/>
      <c r="E41" s="239"/>
    </row>
    <row r="42" spans="1:5" s="317" customFormat="1" ht="12" customHeight="1" thickBot="1" x14ac:dyDescent="0.25">
      <c r="A42" s="133" t="s">
        <v>10</v>
      </c>
      <c r="B42" s="69" t="s">
        <v>420</v>
      </c>
      <c r="C42" s="195">
        <f>SUM(C43:C47)</f>
        <v>57473772</v>
      </c>
      <c r="D42" s="195">
        <f>SUM(D43:D47)</f>
        <v>58027613</v>
      </c>
      <c r="E42" s="195">
        <f>SUM(E43:E47)</f>
        <v>58027613</v>
      </c>
    </row>
    <row r="43" spans="1:5" ht="12" customHeight="1" x14ac:dyDescent="0.2">
      <c r="A43" s="311" t="s">
        <v>72</v>
      </c>
      <c r="B43" s="5" t="s">
        <v>40</v>
      </c>
      <c r="C43" s="54">
        <v>46920056</v>
      </c>
      <c r="D43" s="54">
        <v>47326027</v>
      </c>
      <c r="E43" s="54">
        <v>47326027</v>
      </c>
    </row>
    <row r="44" spans="1:5" ht="12" customHeight="1" x14ac:dyDescent="0.2">
      <c r="A44" s="311" t="s">
        <v>73</v>
      </c>
      <c r="B44" s="4" t="s">
        <v>134</v>
      </c>
      <c r="C44" s="56">
        <v>9494612</v>
      </c>
      <c r="D44" s="56">
        <v>9376662</v>
      </c>
      <c r="E44" s="56">
        <v>9376662</v>
      </c>
    </row>
    <row r="45" spans="1:5" ht="12" customHeight="1" x14ac:dyDescent="0.2">
      <c r="A45" s="311" t="s">
        <v>74</v>
      </c>
      <c r="B45" s="4" t="s">
        <v>98</v>
      </c>
      <c r="C45" s="56">
        <v>1059104</v>
      </c>
      <c r="D45" s="56">
        <v>1324924</v>
      </c>
      <c r="E45" s="56">
        <v>1324924</v>
      </c>
    </row>
    <row r="46" spans="1:5" ht="12" customHeight="1" x14ac:dyDescent="0.2">
      <c r="A46" s="311" t="s">
        <v>75</v>
      </c>
      <c r="B46" s="4" t="s">
        <v>135</v>
      </c>
      <c r="C46" s="56"/>
      <c r="D46" s="56"/>
      <c r="E46" s="56"/>
    </row>
    <row r="47" spans="1:5" ht="12" customHeight="1" thickBot="1" x14ac:dyDescent="0.25">
      <c r="A47" s="311" t="s">
        <v>105</v>
      </c>
      <c r="B47" s="4" t="s">
        <v>136</v>
      </c>
      <c r="C47" s="56"/>
      <c r="D47" s="56"/>
      <c r="E47" s="56"/>
    </row>
    <row r="48" spans="1:5" ht="12" customHeight="1" thickBot="1" x14ac:dyDescent="0.25">
      <c r="A48" s="133" t="s">
        <v>11</v>
      </c>
      <c r="B48" s="69" t="s">
        <v>421</v>
      </c>
      <c r="C48" s="195">
        <f>SUM(C49:C51)</f>
        <v>0</v>
      </c>
      <c r="D48" s="195">
        <f>SUM(D49:D51)</f>
        <v>0</v>
      </c>
      <c r="E48" s="195">
        <f>SUM(E49:E51)</f>
        <v>0</v>
      </c>
    </row>
    <row r="49" spans="1:5" s="317" customFormat="1" ht="12" customHeight="1" x14ac:dyDescent="0.2">
      <c r="A49" s="311" t="s">
        <v>78</v>
      </c>
      <c r="B49" s="5" t="s">
        <v>162</v>
      </c>
      <c r="C49" s="54"/>
      <c r="D49" s="54"/>
      <c r="E49" s="54"/>
    </row>
    <row r="50" spans="1:5" ht="12" customHeight="1" x14ac:dyDescent="0.2">
      <c r="A50" s="311" t="s">
        <v>79</v>
      </c>
      <c r="B50" s="4" t="s">
        <v>138</v>
      </c>
      <c r="C50" s="56"/>
      <c r="D50" s="56"/>
      <c r="E50" s="56"/>
    </row>
    <row r="51" spans="1:5" ht="12" customHeight="1" x14ac:dyDescent="0.2">
      <c r="A51" s="311" t="s">
        <v>80</v>
      </c>
      <c r="B51" s="4" t="s">
        <v>48</v>
      </c>
      <c r="C51" s="56"/>
      <c r="D51" s="56"/>
      <c r="E51" s="56"/>
    </row>
    <row r="52" spans="1:5" ht="12" customHeight="1" thickBot="1" x14ac:dyDescent="0.25">
      <c r="A52" s="311" t="s">
        <v>81</v>
      </c>
      <c r="B52" s="4" t="s">
        <v>5</v>
      </c>
      <c r="C52" s="56"/>
      <c r="D52" s="56"/>
      <c r="E52" s="56"/>
    </row>
    <row r="53" spans="1:5" ht="15" customHeight="1" thickBot="1" x14ac:dyDescent="0.25">
      <c r="A53" s="133" t="s">
        <v>12</v>
      </c>
      <c r="B53" s="166" t="s">
        <v>422</v>
      </c>
      <c r="C53" s="240">
        <f>+C42+C48</f>
        <v>57473772</v>
      </c>
      <c r="D53" s="240">
        <f>+D42+D48</f>
        <v>58027613</v>
      </c>
      <c r="E53" s="240">
        <f>+E42+E48</f>
        <v>58027613</v>
      </c>
    </row>
    <row r="54" spans="1:5" ht="13.5" thickBot="1" x14ac:dyDescent="0.25">
      <c r="C54" s="241"/>
      <c r="D54" s="241"/>
      <c r="E54" s="241"/>
    </row>
    <row r="55" spans="1:5" ht="15" customHeight="1" thickBot="1" x14ac:dyDescent="0.25">
      <c r="A55" s="169" t="s">
        <v>158</v>
      </c>
      <c r="B55" s="170"/>
      <c r="C55" s="67">
        <v>12</v>
      </c>
      <c r="D55" s="67">
        <v>13</v>
      </c>
      <c r="E55" s="67">
        <v>13</v>
      </c>
    </row>
    <row r="56" spans="1:5" ht="14.25" customHeight="1" thickBot="1" x14ac:dyDescent="0.25">
      <c r="A56" s="169" t="s">
        <v>159</v>
      </c>
      <c r="B56" s="170"/>
      <c r="C56" s="67"/>
      <c r="D56" s="67"/>
      <c r="E56" s="67"/>
    </row>
  </sheetData>
  <mergeCells count="1">
    <mergeCell ref="A1:E1"/>
  </mergeCells>
  <phoneticPr fontId="28" type="noConversion"/>
  <pageMargins left="0.74803149606299213" right="0.74803149606299213" top="0.98425196850393704" bottom="0.98425196850393704" header="0.51181102362204722" footer="0.51181102362204722"/>
  <pageSetup paperSize="9" scale="80" fitToWidth="3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2"/>
  <sheetViews>
    <sheetView workbookViewId="0">
      <selection activeCell="K139" sqref="K139"/>
    </sheetView>
  </sheetViews>
  <sheetFormatPr defaultRowHeight="15.75" x14ac:dyDescent="0.25"/>
  <cols>
    <col min="1" max="1" width="9.5" style="377" customWidth="1"/>
    <col min="2" max="2" width="72.83203125" style="377" customWidth="1"/>
    <col min="3" max="3" width="13.1640625" style="377" customWidth="1"/>
    <col min="4" max="4" width="13.33203125" style="441" customWidth="1"/>
    <col min="5" max="5" width="13" style="377" customWidth="1"/>
    <col min="6" max="16384" width="9.33203125" style="377"/>
  </cols>
  <sheetData>
    <row r="1" spans="1:7" x14ac:dyDescent="0.25">
      <c r="A1" s="725" t="s">
        <v>936</v>
      </c>
      <c r="B1" s="726"/>
      <c r="C1" s="726"/>
      <c r="D1" s="726"/>
      <c r="E1" s="376"/>
      <c r="F1" s="376"/>
      <c r="G1" s="376"/>
    </row>
    <row r="2" spans="1:7" x14ac:dyDescent="0.25">
      <c r="A2" s="723" t="s">
        <v>937</v>
      </c>
      <c r="B2" s="724"/>
      <c r="C2" s="724"/>
      <c r="D2" s="724"/>
      <c r="E2" s="724"/>
      <c r="F2" s="724"/>
      <c r="G2" s="724"/>
    </row>
    <row r="3" spans="1:7" ht="15.95" customHeight="1" x14ac:dyDescent="0.25">
      <c r="A3" s="727" t="s">
        <v>7</v>
      </c>
      <c r="B3" s="727"/>
      <c r="C3" s="727"/>
      <c r="D3" s="727"/>
    </row>
    <row r="4" spans="1:7" ht="15.95" customHeight="1" thickBot="1" x14ac:dyDescent="0.3">
      <c r="A4" s="722" t="s">
        <v>111</v>
      </c>
      <c r="B4" s="722"/>
      <c r="C4" s="378"/>
      <c r="E4" s="186" t="s">
        <v>1104</v>
      </c>
    </row>
    <row r="5" spans="1:7" ht="38.1" customHeight="1" thickBot="1" x14ac:dyDescent="0.3">
      <c r="A5" s="379" t="s">
        <v>59</v>
      </c>
      <c r="B5" s="380" t="s">
        <v>9</v>
      </c>
      <c r="C5" s="28" t="s">
        <v>938</v>
      </c>
      <c r="D5" s="28" t="s">
        <v>939</v>
      </c>
      <c r="E5" s="455" t="s">
        <v>940</v>
      </c>
    </row>
    <row r="6" spans="1:7" s="384" customFormat="1" ht="12" customHeight="1" thickBot="1" x14ac:dyDescent="0.25">
      <c r="A6" s="381">
        <v>1</v>
      </c>
      <c r="B6" s="382">
        <v>2</v>
      </c>
      <c r="C6" s="383">
        <v>3</v>
      </c>
      <c r="D6" s="445">
        <v>4</v>
      </c>
      <c r="E6" s="673">
        <v>5</v>
      </c>
    </row>
    <row r="7" spans="1:7" s="388" customFormat="1" ht="12" customHeight="1" thickBot="1" x14ac:dyDescent="0.25">
      <c r="A7" s="385" t="s">
        <v>10</v>
      </c>
      <c r="B7" s="386" t="s">
        <v>201</v>
      </c>
      <c r="C7" s="176">
        <f>N11+C8+C9+C10+C11+C12+C13</f>
        <v>121340101</v>
      </c>
      <c r="D7" s="679">
        <f>+D8+D9+D10+D11+D12+D13+D14</f>
        <v>111068685</v>
      </c>
      <c r="E7" s="680">
        <f>+E8+E9+E10+E11+E12+E13+E14</f>
        <v>111068685</v>
      </c>
    </row>
    <row r="8" spans="1:7" s="388" customFormat="1" ht="12" customHeight="1" x14ac:dyDescent="0.2">
      <c r="A8" s="389" t="s">
        <v>72</v>
      </c>
      <c r="B8" s="390" t="s">
        <v>202</v>
      </c>
      <c r="C8" s="681">
        <v>37337557</v>
      </c>
      <c r="D8" s="681">
        <v>37480907</v>
      </c>
      <c r="E8" s="681">
        <v>37480907</v>
      </c>
    </row>
    <row r="9" spans="1:7" s="388" customFormat="1" ht="12" customHeight="1" x14ac:dyDescent="0.2">
      <c r="A9" s="391" t="s">
        <v>73</v>
      </c>
      <c r="B9" s="392" t="s">
        <v>203</v>
      </c>
      <c r="C9" s="682">
        <v>50700967</v>
      </c>
      <c r="D9" s="682">
        <v>54420634</v>
      </c>
      <c r="E9" s="682">
        <v>54420634</v>
      </c>
    </row>
    <row r="10" spans="1:7" s="388" customFormat="1" ht="12" customHeight="1" x14ac:dyDescent="0.2">
      <c r="A10" s="391" t="s">
        <v>74</v>
      </c>
      <c r="B10" s="392" t="s">
        <v>432</v>
      </c>
      <c r="C10" s="682">
        <v>8939367</v>
      </c>
      <c r="D10" s="682">
        <v>10009814</v>
      </c>
      <c r="E10" s="682">
        <v>10009814</v>
      </c>
    </row>
    <row r="11" spans="1:7" s="388" customFormat="1" ht="12" customHeight="1" x14ac:dyDescent="0.2">
      <c r="A11" s="391" t="s">
        <v>75</v>
      </c>
      <c r="B11" s="392" t="s">
        <v>205</v>
      </c>
      <c r="C11" s="682">
        <v>1958990</v>
      </c>
      <c r="D11" s="682">
        <v>2515109</v>
      </c>
      <c r="E11" s="682">
        <v>2515109</v>
      </c>
    </row>
    <row r="12" spans="1:7" s="388" customFormat="1" ht="12" customHeight="1" x14ac:dyDescent="0.2">
      <c r="A12" s="391" t="s">
        <v>105</v>
      </c>
      <c r="B12" s="392" t="s">
        <v>206</v>
      </c>
      <c r="C12" s="682"/>
      <c r="D12" s="683"/>
      <c r="E12" s="684"/>
    </row>
    <row r="13" spans="1:7" s="388" customFormat="1" ht="12" customHeight="1" x14ac:dyDescent="0.2">
      <c r="A13" s="393" t="s">
        <v>76</v>
      </c>
      <c r="B13" s="394" t="s">
        <v>207</v>
      </c>
      <c r="C13" s="683">
        <v>22403220</v>
      </c>
      <c r="D13" s="682">
        <v>4879661</v>
      </c>
      <c r="E13" s="682">
        <v>4879661</v>
      </c>
    </row>
    <row r="14" spans="1:7" s="388" customFormat="1" ht="12" customHeight="1" thickBot="1" x14ac:dyDescent="0.25">
      <c r="A14" s="12" t="s">
        <v>77</v>
      </c>
      <c r="B14" s="443" t="s">
        <v>571</v>
      </c>
      <c r="C14" s="685"/>
      <c r="D14" s="686">
        <v>1762560</v>
      </c>
      <c r="E14" s="686">
        <v>1762560</v>
      </c>
    </row>
    <row r="15" spans="1:7" s="388" customFormat="1" ht="12" customHeight="1" thickBot="1" x14ac:dyDescent="0.25">
      <c r="A15" s="385" t="s">
        <v>11</v>
      </c>
      <c r="B15" s="395" t="s">
        <v>208</v>
      </c>
      <c r="C15" s="176">
        <f>+C16+C17+C18+C19+C20</f>
        <v>39418450</v>
      </c>
      <c r="D15" s="679">
        <f>+D16+D17+D18+D19+D20</f>
        <v>97528664</v>
      </c>
      <c r="E15" s="680">
        <f>+E16+E17+E18+E19+E20</f>
        <v>97528664</v>
      </c>
    </row>
    <row r="16" spans="1:7" s="388" customFormat="1" ht="12" customHeight="1" x14ac:dyDescent="0.2">
      <c r="A16" s="389" t="s">
        <v>78</v>
      </c>
      <c r="B16" s="390" t="s">
        <v>209</v>
      </c>
      <c r="C16" s="687"/>
      <c r="D16" s="687"/>
      <c r="E16" s="688"/>
    </row>
    <row r="17" spans="1:5" s="388" customFormat="1" ht="12" customHeight="1" x14ac:dyDescent="0.2">
      <c r="A17" s="391" t="s">
        <v>79</v>
      </c>
      <c r="B17" s="392" t="s">
        <v>210</v>
      </c>
      <c r="C17" s="683"/>
      <c r="D17" s="683"/>
      <c r="E17" s="684"/>
    </row>
    <row r="18" spans="1:5" s="388" customFormat="1" ht="12" customHeight="1" x14ac:dyDescent="0.2">
      <c r="A18" s="391" t="s">
        <v>80</v>
      </c>
      <c r="B18" s="392" t="s">
        <v>211</v>
      </c>
      <c r="C18" s="683"/>
      <c r="D18" s="683"/>
      <c r="E18" s="684"/>
    </row>
    <row r="19" spans="1:5" s="388" customFormat="1" ht="12" customHeight="1" x14ac:dyDescent="0.2">
      <c r="A19" s="391" t="s">
        <v>81</v>
      </c>
      <c r="B19" s="392" t="s">
        <v>212</v>
      </c>
      <c r="C19" s="683"/>
      <c r="D19" s="683"/>
      <c r="E19" s="684"/>
    </row>
    <row r="20" spans="1:5" s="388" customFormat="1" ht="12" customHeight="1" x14ac:dyDescent="0.2">
      <c r="A20" s="391" t="s">
        <v>82</v>
      </c>
      <c r="B20" s="392" t="s">
        <v>213</v>
      </c>
      <c r="C20" s="682">
        <v>39418450</v>
      </c>
      <c r="D20" s="682">
        <v>97528664</v>
      </c>
      <c r="E20" s="682">
        <v>97528664</v>
      </c>
    </row>
    <row r="21" spans="1:5" s="388" customFormat="1" ht="12" customHeight="1" thickBot="1" x14ac:dyDescent="0.25">
      <c r="A21" s="393" t="s">
        <v>88</v>
      </c>
      <c r="B21" s="394" t="s">
        <v>214</v>
      </c>
      <c r="C21" s="685"/>
      <c r="D21" s="685">
        <f>10378920+4427176</f>
        <v>14806096</v>
      </c>
      <c r="E21" s="685">
        <f>10378920+4427176</f>
        <v>14806096</v>
      </c>
    </row>
    <row r="22" spans="1:5" s="388" customFormat="1" ht="12" customHeight="1" thickBot="1" x14ac:dyDescent="0.25">
      <c r="A22" s="385" t="s">
        <v>12</v>
      </c>
      <c r="B22" s="386" t="s">
        <v>215</v>
      </c>
      <c r="C22" s="175">
        <f>+C23+C24+C25+C26+C27</f>
        <v>17104196</v>
      </c>
      <c r="D22" s="690">
        <f>+D23+D24+D25+D26+D27</f>
        <v>31021815</v>
      </c>
      <c r="E22" s="691">
        <f>+E23+E24+E25+E26+E27</f>
        <v>31021815</v>
      </c>
    </row>
    <row r="23" spans="1:5" s="388" customFormat="1" ht="12" customHeight="1" thickTop="1" x14ac:dyDescent="0.2">
      <c r="A23" s="389" t="s">
        <v>61</v>
      </c>
      <c r="B23" s="390" t="s">
        <v>216</v>
      </c>
      <c r="C23" s="692"/>
      <c r="D23" s="693">
        <v>27501596</v>
      </c>
      <c r="E23" s="693">
        <v>27501596</v>
      </c>
    </row>
    <row r="24" spans="1:5" s="388" customFormat="1" ht="12" customHeight="1" x14ac:dyDescent="0.2">
      <c r="A24" s="391" t="s">
        <v>62</v>
      </c>
      <c r="B24" s="392" t="s">
        <v>217</v>
      </c>
      <c r="C24" s="683"/>
      <c r="D24" s="683"/>
      <c r="E24" s="684"/>
    </row>
    <row r="25" spans="1:5" s="388" customFormat="1" ht="12" customHeight="1" x14ac:dyDescent="0.2">
      <c r="A25" s="391" t="s">
        <v>63</v>
      </c>
      <c r="B25" s="392" t="s">
        <v>218</v>
      </c>
      <c r="C25" s="683"/>
      <c r="D25" s="683"/>
      <c r="E25" s="684"/>
    </row>
    <row r="26" spans="1:5" s="388" customFormat="1" ht="12" customHeight="1" x14ac:dyDescent="0.2">
      <c r="A26" s="391" t="s">
        <v>64</v>
      </c>
      <c r="B26" s="392" t="s">
        <v>219</v>
      </c>
      <c r="C26" s="683"/>
      <c r="D26" s="683"/>
      <c r="E26" s="684"/>
    </row>
    <row r="27" spans="1:5" s="388" customFormat="1" ht="12" customHeight="1" x14ac:dyDescent="0.2">
      <c r="A27" s="391" t="s">
        <v>122</v>
      </c>
      <c r="B27" s="392" t="s">
        <v>220</v>
      </c>
      <c r="C27" s="682">
        <v>17104196</v>
      </c>
      <c r="D27" s="682">
        <v>3520219</v>
      </c>
      <c r="E27" s="682">
        <v>3520219</v>
      </c>
    </row>
    <row r="28" spans="1:5" s="388" customFormat="1" ht="12" customHeight="1" thickBot="1" x14ac:dyDescent="0.25">
      <c r="A28" s="393" t="s">
        <v>123</v>
      </c>
      <c r="B28" s="394" t="s">
        <v>221</v>
      </c>
      <c r="C28" s="694"/>
      <c r="D28" s="694"/>
      <c r="E28" s="695"/>
    </row>
    <row r="29" spans="1:5" s="388" customFormat="1" ht="12" customHeight="1" thickTop="1" thickBot="1" x14ac:dyDescent="0.25">
      <c r="A29" s="385" t="s">
        <v>124</v>
      </c>
      <c r="B29" s="386" t="s">
        <v>222</v>
      </c>
      <c r="C29" s="696">
        <f>+C30+C33+C34+C35</f>
        <v>86940000</v>
      </c>
      <c r="D29" s="697">
        <f>+D30+D33+D34+D35</f>
        <v>99466337</v>
      </c>
      <c r="E29" s="696">
        <f>+E30+E33+E34+E35</f>
        <v>99466337</v>
      </c>
    </row>
    <row r="30" spans="1:5" s="388" customFormat="1" ht="12" customHeight="1" x14ac:dyDescent="0.2">
      <c r="A30" s="389" t="s">
        <v>223</v>
      </c>
      <c r="B30" s="390" t="s">
        <v>224</v>
      </c>
      <c r="C30" s="698">
        <f>+C31+C32</f>
        <v>83600000</v>
      </c>
      <c r="D30" s="699">
        <f>+D31+D32</f>
        <v>93400698</v>
      </c>
      <c r="E30" s="699">
        <f>+E31+E32</f>
        <v>93400698</v>
      </c>
    </row>
    <row r="31" spans="1:5" s="388" customFormat="1" ht="12" customHeight="1" x14ac:dyDescent="0.2">
      <c r="A31" s="391" t="s">
        <v>225</v>
      </c>
      <c r="B31" s="392" t="s">
        <v>226</v>
      </c>
      <c r="C31" s="700">
        <v>3600000</v>
      </c>
      <c r="D31" s="683">
        <v>5897734</v>
      </c>
      <c r="E31" s="683">
        <v>5897734</v>
      </c>
    </row>
    <row r="32" spans="1:5" s="388" customFormat="1" ht="12" customHeight="1" x14ac:dyDescent="0.2">
      <c r="A32" s="391" t="s">
        <v>227</v>
      </c>
      <c r="B32" s="392" t="s">
        <v>228</v>
      </c>
      <c r="C32" s="700">
        <v>80000000</v>
      </c>
      <c r="D32" s="683">
        <v>87502964</v>
      </c>
      <c r="E32" s="683">
        <v>87502964</v>
      </c>
    </row>
    <row r="33" spans="1:5" s="388" customFormat="1" ht="12" customHeight="1" x14ac:dyDescent="0.2">
      <c r="A33" s="391" t="s">
        <v>229</v>
      </c>
      <c r="B33" s="392" t="s">
        <v>230</v>
      </c>
      <c r="C33" s="700">
        <v>2500000</v>
      </c>
      <c r="D33" s="683">
        <v>4008521</v>
      </c>
      <c r="E33" s="683">
        <v>4008521</v>
      </c>
    </row>
    <row r="34" spans="1:5" s="388" customFormat="1" ht="12" customHeight="1" x14ac:dyDescent="0.2">
      <c r="A34" s="391" t="s">
        <v>231</v>
      </c>
      <c r="B34" s="392" t="s">
        <v>232</v>
      </c>
      <c r="C34" s="700"/>
      <c r="D34" s="683"/>
      <c r="E34" s="684"/>
    </row>
    <row r="35" spans="1:5" s="388" customFormat="1" ht="12" customHeight="1" thickBot="1" x14ac:dyDescent="0.25">
      <c r="A35" s="393" t="s">
        <v>233</v>
      </c>
      <c r="B35" s="394" t="s">
        <v>234</v>
      </c>
      <c r="C35" s="701">
        <v>840000</v>
      </c>
      <c r="D35" s="685">
        <v>2057118</v>
      </c>
      <c r="E35" s="684">
        <v>2057118</v>
      </c>
    </row>
    <row r="36" spans="1:5" s="388" customFormat="1" ht="12" customHeight="1" thickBot="1" x14ac:dyDescent="0.25">
      <c r="A36" s="385" t="s">
        <v>14</v>
      </c>
      <c r="B36" s="386" t="s">
        <v>235</v>
      </c>
      <c r="C36" s="176">
        <f>SUM(C37:C46)</f>
        <v>8046650</v>
      </c>
      <c r="D36" s="679">
        <f>SUM(D37:D46)</f>
        <v>8577103</v>
      </c>
      <c r="E36" s="176">
        <f>SUM(E37:E46)</f>
        <v>8577103</v>
      </c>
    </row>
    <row r="37" spans="1:5" s="388" customFormat="1" ht="12" customHeight="1" x14ac:dyDescent="0.2">
      <c r="A37" s="389" t="s">
        <v>65</v>
      </c>
      <c r="B37" s="390" t="s">
        <v>236</v>
      </c>
      <c r="C37" s="687">
        <v>400000</v>
      </c>
      <c r="D37" s="687">
        <v>1091072</v>
      </c>
      <c r="E37" s="687">
        <v>1091072</v>
      </c>
    </row>
    <row r="38" spans="1:5" s="388" customFormat="1" ht="12" customHeight="1" x14ac:dyDescent="0.2">
      <c r="A38" s="391" t="s">
        <v>66</v>
      </c>
      <c r="B38" s="392" t="s">
        <v>237</v>
      </c>
      <c r="C38" s="683">
        <v>3475000</v>
      </c>
      <c r="D38" s="683">
        <v>4199521</v>
      </c>
      <c r="E38" s="683">
        <v>4199521</v>
      </c>
    </row>
    <row r="39" spans="1:5" s="388" customFormat="1" ht="12" customHeight="1" x14ac:dyDescent="0.2">
      <c r="A39" s="391" t="s">
        <v>67</v>
      </c>
      <c r="B39" s="392" t="s">
        <v>238</v>
      </c>
      <c r="C39" s="683">
        <v>1300000</v>
      </c>
      <c r="D39" s="683">
        <v>1365480</v>
      </c>
      <c r="E39" s="683">
        <v>1365480</v>
      </c>
    </row>
    <row r="40" spans="1:5" s="388" customFormat="1" ht="12" customHeight="1" x14ac:dyDescent="0.2">
      <c r="A40" s="391" t="s">
        <v>126</v>
      </c>
      <c r="B40" s="392" t="s">
        <v>239</v>
      </c>
      <c r="C40" s="683"/>
      <c r="D40" s="683"/>
      <c r="E40" s="683"/>
    </row>
    <row r="41" spans="1:5" s="388" customFormat="1" ht="12" customHeight="1" x14ac:dyDescent="0.2">
      <c r="A41" s="391" t="s">
        <v>127</v>
      </c>
      <c r="B41" s="392" t="s">
        <v>240</v>
      </c>
      <c r="C41" s="683">
        <v>154000</v>
      </c>
      <c r="D41" s="683">
        <v>148145</v>
      </c>
      <c r="E41" s="683">
        <v>148145</v>
      </c>
    </row>
    <row r="42" spans="1:5" s="388" customFormat="1" ht="12" customHeight="1" x14ac:dyDescent="0.2">
      <c r="A42" s="391" t="s">
        <v>128</v>
      </c>
      <c r="B42" s="392" t="s">
        <v>241</v>
      </c>
      <c r="C42" s="683">
        <v>1030000</v>
      </c>
      <c r="D42" s="683">
        <v>1163517</v>
      </c>
      <c r="E42" s="683">
        <v>1163517</v>
      </c>
    </row>
    <row r="43" spans="1:5" s="388" customFormat="1" ht="12" customHeight="1" x14ac:dyDescent="0.2">
      <c r="A43" s="391" t="s">
        <v>129</v>
      </c>
      <c r="B43" s="392" t="s">
        <v>242</v>
      </c>
      <c r="C43" s="683">
        <v>65000</v>
      </c>
      <c r="D43" s="683"/>
      <c r="E43" s="683"/>
    </row>
    <row r="44" spans="1:5" s="388" customFormat="1" ht="12" customHeight="1" x14ac:dyDescent="0.2">
      <c r="A44" s="391" t="s">
        <v>130</v>
      </c>
      <c r="B44" s="392" t="s">
        <v>243</v>
      </c>
      <c r="C44" s="683">
        <v>122600</v>
      </c>
      <c r="D44" s="683">
        <v>140</v>
      </c>
      <c r="E44" s="683">
        <v>140</v>
      </c>
    </row>
    <row r="45" spans="1:5" s="388" customFormat="1" ht="12" customHeight="1" x14ac:dyDescent="0.2">
      <c r="A45" s="391" t="s">
        <v>244</v>
      </c>
      <c r="B45" s="392" t="s">
        <v>245</v>
      </c>
      <c r="C45" s="708"/>
      <c r="D45" s="708"/>
      <c r="E45" s="684"/>
    </row>
    <row r="46" spans="1:5" s="388" customFormat="1" ht="12" customHeight="1" thickBot="1" x14ac:dyDescent="0.25">
      <c r="A46" s="393" t="s">
        <v>246</v>
      </c>
      <c r="B46" s="394" t="s">
        <v>247</v>
      </c>
      <c r="C46" s="709">
        <v>1500050</v>
      </c>
      <c r="D46" s="709">
        <v>609228</v>
      </c>
      <c r="E46" s="689">
        <v>609228</v>
      </c>
    </row>
    <row r="47" spans="1:5" s="388" customFormat="1" ht="12" customHeight="1" thickBot="1" x14ac:dyDescent="0.25">
      <c r="A47" s="385" t="s">
        <v>15</v>
      </c>
      <c r="B47" s="386" t="s">
        <v>248</v>
      </c>
      <c r="C47" s="176">
        <f>SUM(C48:C52)</f>
        <v>0</v>
      </c>
      <c r="D47" s="679">
        <f>SUM(D48:D52)</f>
        <v>0</v>
      </c>
      <c r="E47" s="176">
        <f>SUM(E48:E52)</f>
        <v>0</v>
      </c>
    </row>
    <row r="48" spans="1:5" s="388" customFormat="1" ht="12" customHeight="1" x14ac:dyDescent="0.2">
      <c r="A48" s="389" t="s">
        <v>68</v>
      </c>
      <c r="B48" s="390" t="s">
        <v>249</v>
      </c>
      <c r="C48" s="705"/>
      <c r="D48" s="710"/>
      <c r="E48" s="684"/>
    </row>
    <row r="49" spans="1:5" s="388" customFormat="1" ht="12" customHeight="1" x14ac:dyDescent="0.2">
      <c r="A49" s="391" t="s">
        <v>69</v>
      </c>
      <c r="B49" s="392" t="s">
        <v>250</v>
      </c>
      <c r="C49" s="703"/>
      <c r="D49" s="708"/>
      <c r="E49" s="684"/>
    </row>
    <row r="50" spans="1:5" s="388" customFormat="1" ht="12" customHeight="1" x14ac:dyDescent="0.2">
      <c r="A50" s="391" t="s">
        <v>251</v>
      </c>
      <c r="B50" s="392" t="s">
        <v>252</v>
      </c>
      <c r="C50" s="703"/>
      <c r="D50" s="708"/>
      <c r="E50" s="684"/>
    </row>
    <row r="51" spans="1:5" s="388" customFormat="1" ht="12" customHeight="1" x14ac:dyDescent="0.2">
      <c r="A51" s="391" t="s">
        <v>253</v>
      </c>
      <c r="B51" s="392" t="s">
        <v>254</v>
      </c>
      <c r="C51" s="703"/>
      <c r="D51" s="708"/>
      <c r="E51" s="684"/>
    </row>
    <row r="52" spans="1:5" s="388" customFormat="1" ht="12" customHeight="1" thickBot="1" x14ac:dyDescent="0.25">
      <c r="A52" s="393" t="s">
        <v>255</v>
      </c>
      <c r="B52" s="394" t="s">
        <v>256</v>
      </c>
      <c r="C52" s="704"/>
      <c r="D52" s="709"/>
      <c r="E52" s="684"/>
    </row>
    <row r="53" spans="1:5" s="388" customFormat="1" ht="12" customHeight="1" thickBot="1" x14ac:dyDescent="0.25">
      <c r="A53" s="385" t="s">
        <v>131</v>
      </c>
      <c r="B53" s="386" t="s">
        <v>257</v>
      </c>
      <c r="C53" s="176">
        <f>SUM(C54:C56)</f>
        <v>0</v>
      </c>
      <c r="D53" s="679">
        <f>SUM(D54:D56)</f>
        <v>50000</v>
      </c>
      <c r="E53" s="176">
        <f>SUM(E54:E56)</f>
        <v>50000</v>
      </c>
    </row>
    <row r="54" spans="1:5" s="388" customFormat="1" ht="12" customHeight="1" x14ac:dyDescent="0.2">
      <c r="A54" s="389" t="s">
        <v>70</v>
      </c>
      <c r="B54" s="390" t="s">
        <v>258</v>
      </c>
      <c r="C54" s="702"/>
      <c r="D54" s="687"/>
      <c r="E54" s="688"/>
    </row>
    <row r="55" spans="1:5" s="388" customFormat="1" ht="12" customHeight="1" x14ac:dyDescent="0.2">
      <c r="A55" s="391" t="s">
        <v>71</v>
      </c>
      <c r="B55" s="392" t="s">
        <v>259</v>
      </c>
      <c r="C55" s="700"/>
      <c r="D55" s="683"/>
      <c r="E55" s="684"/>
    </row>
    <row r="56" spans="1:5" s="388" customFormat="1" ht="12" customHeight="1" x14ac:dyDescent="0.2">
      <c r="A56" s="391" t="s">
        <v>260</v>
      </c>
      <c r="B56" s="392" t="s">
        <v>261</v>
      </c>
      <c r="C56" s="700"/>
      <c r="D56" s="683">
        <v>50000</v>
      </c>
      <c r="E56" s="683">
        <v>50000</v>
      </c>
    </row>
    <row r="57" spans="1:5" s="388" customFormat="1" ht="12" customHeight="1" thickBot="1" x14ac:dyDescent="0.25">
      <c r="A57" s="393" t="s">
        <v>262</v>
      </c>
      <c r="B57" s="394" t="s">
        <v>263</v>
      </c>
      <c r="C57" s="701"/>
      <c r="D57" s="685"/>
      <c r="E57" s="689"/>
    </row>
    <row r="58" spans="1:5" s="388" customFormat="1" ht="12" customHeight="1" thickBot="1" x14ac:dyDescent="0.25">
      <c r="A58" s="385" t="s">
        <v>17</v>
      </c>
      <c r="B58" s="395" t="s">
        <v>264</v>
      </c>
      <c r="C58" s="176">
        <f>SUM(C59:C61)</f>
        <v>0</v>
      </c>
      <c r="D58" s="679">
        <f>SUM(D59:D61)</f>
        <v>0</v>
      </c>
      <c r="E58" s="176">
        <f>SUM(E59:E61)</f>
        <v>0</v>
      </c>
    </row>
    <row r="59" spans="1:5" s="388" customFormat="1" ht="12" customHeight="1" x14ac:dyDescent="0.2">
      <c r="A59" s="389" t="s">
        <v>132</v>
      </c>
      <c r="B59" s="390" t="s">
        <v>265</v>
      </c>
      <c r="C59" s="703"/>
      <c r="D59" s="710"/>
      <c r="E59" s="684"/>
    </row>
    <row r="60" spans="1:5" s="388" customFormat="1" ht="12" customHeight="1" x14ac:dyDescent="0.2">
      <c r="A60" s="391" t="s">
        <v>133</v>
      </c>
      <c r="B60" s="392" t="s">
        <v>266</v>
      </c>
      <c r="C60" s="703"/>
      <c r="D60" s="708"/>
      <c r="E60" s="684"/>
    </row>
    <row r="61" spans="1:5" s="388" customFormat="1" ht="12" customHeight="1" x14ac:dyDescent="0.2">
      <c r="A61" s="391" t="s">
        <v>163</v>
      </c>
      <c r="B61" s="392" t="s">
        <v>267</v>
      </c>
      <c r="C61" s="703"/>
      <c r="D61" s="708"/>
      <c r="E61" s="684"/>
    </row>
    <row r="62" spans="1:5" s="388" customFormat="1" ht="12" customHeight="1" thickBot="1" x14ac:dyDescent="0.25">
      <c r="A62" s="393" t="s">
        <v>268</v>
      </c>
      <c r="B62" s="394" t="s">
        <v>269</v>
      </c>
      <c r="C62" s="703"/>
      <c r="D62" s="709"/>
      <c r="E62" s="684"/>
    </row>
    <row r="63" spans="1:5" s="388" customFormat="1" ht="12" customHeight="1" thickBot="1" x14ac:dyDescent="0.25">
      <c r="A63" s="385" t="s">
        <v>18</v>
      </c>
      <c r="B63" s="386" t="s">
        <v>270</v>
      </c>
      <c r="C63" s="182">
        <f>+C7+C15+C22+C29+C36+C47+C53+C58</f>
        <v>272849397</v>
      </c>
      <c r="D63" s="706">
        <f>+D7+D15+D22+D29+D36+D47+D53+D58</f>
        <v>347712604</v>
      </c>
      <c r="E63" s="182">
        <f>+E7+E15+E22+E29+E36+E47+E53+E58</f>
        <v>347712604</v>
      </c>
    </row>
    <row r="64" spans="1:5" s="388" customFormat="1" ht="12" customHeight="1" thickBot="1" x14ac:dyDescent="0.25">
      <c r="A64" s="397" t="s">
        <v>271</v>
      </c>
      <c r="B64" s="395" t="s">
        <v>272</v>
      </c>
      <c r="C64" s="711">
        <f>SUM(C65:C67)</f>
        <v>0</v>
      </c>
      <c r="D64" s="711">
        <f>SUM(D65:D67)</f>
        <v>0</v>
      </c>
      <c r="E64" s="684"/>
    </row>
    <row r="65" spans="1:5" s="388" customFormat="1" ht="12" customHeight="1" x14ac:dyDescent="0.2">
      <c r="A65" s="389" t="s">
        <v>273</v>
      </c>
      <c r="B65" s="390" t="s">
        <v>274</v>
      </c>
      <c r="C65" s="705"/>
      <c r="D65" s="708"/>
      <c r="E65" s="684"/>
    </row>
    <row r="66" spans="1:5" s="388" customFormat="1" ht="12" customHeight="1" x14ac:dyDescent="0.2">
      <c r="A66" s="391" t="s">
        <v>275</v>
      </c>
      <c r="B66" s="392" t="s">
        <v>276</v>
      </c>
      <c r="C66" s="703"/>
      <c r="D66" s="708"/>
      <c r="E66" s="684"/>
    </row>
    <row r="67" spans="1:5" s="388" customFormat="1" ht="12" customHeight="1" thickBot="1" x14ac:dyDescent="0.25">
      <c r="A67" s="393" t="s">
        <v>277</v>
      </c>
      <c r="B67" s="398" t="s">
        <v>278</v>
      </c>
      <c r="C67" s="703"/>
      <c r="D67" s="709"/>
      <c r="E67" s="684"/>
    </row>
    <row r="68" spans="1:5" s="388" customFormat="1" ht="12" customHeight="1" thickBot="1" x14ac:dyDescent="0.25">
      <c r="A68" s="397" t="s">
        <v>279</v>
      </c>
      <c r="B68" s="395" t="s">
        <v>280</v>
      </c>
      <c r="C68" s="176">
        <f>SUM(C69:C72)</f>
        <v>0</v>
      </c>
      <c r="D68" s="679">
        <f>SUM(D69:D72)</f>
        <v>0</v>
      </c>
      <c r="E68" s="176">
        <f>SUM(E69:E72)</f>
        <v>0</v>
      </c>
    </row>
    <row r="69" spans="1:5" s="388" customFormat="1" ht="12" customHeight="1" x14ac:dyDescent="0.2">
      <c r="A69" s="389" t="s">
        <v>106</v>
      </c>
      <c r="B69" s="390" t="s">
        <v>281</v>
      </c>
      <c r="C69" s="703"/>
      <c r="D69" s="710"/>
      <c r="E69" s="684"/>
    </row>
    <row r="70" spans="1:5" s="388" customFormat="1" ht="12" customHeight="1" x14ac:dyDescent="0.2">
      <c r="A70" s="391" t="s">
        <v>107</v>
      </c>
      <c r="B70" s="392" t="s">
        <v>282</v>
      </c>
      <c r="C70" s="703"/>
      <c r="D70" s="708"/>
      <c r="E70" s="684"/>
    </row>
    <row r="71" spans="1:5" s="388" customFormat="1" ht="12" customHeight="1" x14ac:dyDescent="0.2">
      <c r="A71" s="391" t="s">
        <v>283</v>
      </c>
      <c r="B71" s="392" t="s">
        <v>284</v>
      </c>
      <c r="C71" s="703"/>
      <c r="D71" s="708"/>
      <c r="E71" s="684"/>
    </row>
    <row r="72" spans="1:5" s="388" customFormat="1" ht="12" customHeight="1" thickBot="1" x14ac:dyDescent="0.25">
      <c r="A72" s="393" t="s">
        <v>285</v>
      </c>
      <c r="B72" s="394" t="s">
        <v>286</v>
      </c>
      <c r="C72" s="703"/>
      <c r="D72" s="709"/>
      <c r="E72" s="684"/>
    </row>
    <row r="73" spans="1:5" s="388" customFormat="1" ht="12" customHeight="1" thickBot="1" x14ac:dyDescent="0.25">
      <c r="A73" s="397" t="s">
        <v>287</v>
      </c>
      <c r="B73" s="395" t="s">
        <v>288</v>
      </c>
      <c r="C73" s="176">
        <f>SUM(C74:C75)</f>
        <v>172695347</v>
      </c>
      <c r="D73" s="679">
        <f>SUM(D74:D75)</f>
        <v>172710355</v>
      </c>
      <c r="E73" s="176">
        <f>SUM(E74:E75)</f>
        <v>172710355</v>
      </c>
    </row>
    <row r="74" spans="1:5" s="388" customFormat="1" ht="12" customHeight="1" x14ac:dyDescent="0.2">
      <c r="A74" s="389" t="s">
        <v>289</v>
      </c>
      <c r="B74" s="390" t="s">
        <v>431</v>
      </c>
      <c r="C74" s="703">
        <v>172695347</v>
      </c>
      <c r="D74" s="710">
        <v>172710355</v>
      </c>
      <c r="E74" s="710">
        <v>172710355</v>
      </c>
    </row>
    <row r="75" spans="1:5" s="388" customFormat="1" ht="12" customHeight="1" thickBot="1" x14ac:dyDescent="0.25">
      <c r="A75" s="393" t="s">
        <v>291</v>
      </c>
      <c r="B75" s="394" t="s">
        <v>292</v>
      </c>
      <c r="C75" s="703"/>
      <c r="D75" s="709"/>
      <c r="E75" s="689"/>
    </row>
    <row r="76" spans="1:5" s="388" customFormat="1" ht="12" customHeight="1" thickBot="1" x14ac:dyDescent="0.25">
      <c r="A76" s="397" t="s">
        <v>293</v>
      </c>
      <c r="B76" s="395" t="s">
        <v>294</v>
      </c>
      <c r="C76" s="176">
        <f>SUM(C77:C79)</f>
        <v>0</v>
      </c>
      <c r="D76" s="679">
        <f>SUM(D77:D79)</f>
        <v>117351783</v>
      </c>
      <c r="E76" s="176">
        <f>SUM(E77:E79)</f>
        <v>117351783</v>
      </c>
    </row>
    <row r="77" spans="1:5" s="388" customFormat="1" ht="12" customHeight="1" x14ac:dyDescent="0.2">
      <c r="A77" s="389" t="s">
        <v>295</v>
      </c>
      <c r="B77" s="390" t="s">
        <v>296</v>
      </c>
      <c r="C77" s="703"/>
      <c r="D77" s="710">
        <v>3604747</v>
      </c>
      <c r="E77" s="710">
        <v>3604747</v>
      </c>
    </row>
    <row r="78" spans="1:5" s="388" customFormat="1" ht="12" customHeight="1" x14ac:dyDescent="0.2">
      <c r="A78" s="391" t="s">
        <v>297</v>
      </c>
      <c r="B78" s="392" t="s">
        <v>438</v>
      </c>
      <c r="C78" s="703"/>
      <c r="D78" s="708">
        <v>113747036</v>
      </c>
      <c r="E78" s="708">
        <v>113747036</v>
      </c>
    </row>
    <row r="79" spans="1:5" s="388" customFormat="1" ht="12" customHeight="1" thickBot="1" x14ac:dyDescent="0.25">
      <c r="A79" s="393" t="s">
        <v>299</v>
      </c>
      <c r="B79" s="394" t="s">
        <v>300</v>
      </c>
      <c r="C79" s="703"/>
      <c r="D79" s="709"/>
      <c r="E79" s="689"/>
    </row>
    <row r="80" spans="1:5" s="388" customFormat="1" ht="12" customHeight="1" thickBot="1" x14ac:dyDescent="0.25">
      <c r="A80" s="397" t="s">
        <v>301</v>
      </c>
      <c r="B80" s="395" t="s">
        <v>302</v>
      </c>
      <c r="C80" s="176">
        <f>SUM(C81:C84)</f>
        <v>0</v>
      </c>
      <c r="D80" s="679">
        <f>SUM(D81:D84)</f>
        <v>0</v>
      </c>
      <c r="E80" s="176">
        <f>SUM(E81:E84)</f>
        <v>0</v>
      </c>
    </row>
    <row r="81" spans="1:5" s="388" customFormat="1" ht="12" customHeight="1" x14ac:dyDescent="0.2">
      <c r="A81" s="399" t="s">
        <v>303</v>
      </c>
      <c r="B81" s="390" t="s">
        <v>304</v>
      </c>
      <c r="C81" s="703"/>
      <c r="D81" s="710"/>
      <c r="E81" s="684"/>
    </row>
    <row r="82" spans="1:5" s="388" customFormat="1" ht="12" customHeight="1" x14ac:dyDescent="0.2">
      <c r="A82" s="400" t="s">
        <v>305</v>
      </c>
      <c r="B82" s="392" t="s">
        <v>306</v>
      </c>
      <c r="C82" s="703"/>
      <c r="D82" s="708"/>
      <c r="E82" s="684"/>
    </row>
    <row r="83" spans="1:5" s="388" customFormat="1" ht="12" customHeight="1" x14ac:dyDescent="0.2">
      <c r="A83" s="400" t="s">
        <v>307</v>
      </c>
      <c r="B83" s="392" t="s">
        <v>308</v>
      </c>
      <c r="C83" s="703"/>
      <c r="D83" s="708"/>
      <c r="E83" s="684"/>
    </row>
    <row r="84" spans="1:5" s="388" customFormat="1" ht="12" customHeight="1" thickBot="1" x14ac:dyDescent="0.25">
      <c r="A84" s="401" t="s">
        <v>309</v>
      </c>
      <c r="B84" s="394" t="s">
        <v>310</v>
      </c>
      <c r="C84" s="703"/>
      <c r="D84" s="709"/>
      <c r="E84" s="684"/>
    </row>
    <row r="85" spans="1:5" s="388" customFormat="1" ht="13.5" customHeight="1" thickBot="1" x14ac:dyDescent="0.25">
      <c r="A85" s="397" t="s">
        <v>311</v>
      </c>
      <c r="B85" s="395" t="s">
        <v>312</v>
      </c>
      <c r="C85" s="284"/>
      <c r="D85" s="707"/>
      <c r="E85" s="284"/>
    </row>
    <row r="86" spans="1:5" s="388" customFormat="1" ht="15.75" customHeight="1" thickBot="1" x14ac:dyDescent="0.25">
      <c r="A86" s="397" t="s">
        <v>313</v>
      </c>
      <c r="B86" s="403" t="s">
        <v>314</v>
      </c>
      <c r="C86" s="182">
        <f>+C64+C68+C73+C76+C80+C85</f>
        <v>172695347</v>
      </c>
      <c r="D86" s="706">
        <f>+D64+D68+D73+D76+D80+D85</f>
        <v>290062138</v>
      </c>
      <c r="E86" s="182">
        <f>+E64+E68+E73+E76+E80+E85</f>
        <v>290062138</v>
      </c>
    </row>
    <row r="87" spans="1:5" s="388" customFormat="1" ht="16.5" customHeight="1" thickBot="1" x14ac:dyDescent="0.25">
      <c r="A87" s="404" t="s">
        <v>315</v>
      </c>
      <c r="B87" s="405" t="s">
        <v>316</v>
      </c>
      <c r="C87" s="182">
        <f>+C63+C86</f>
        <v>445544744</v>
      </c>
      <c r="D87" s="706">
        <f>+D63+D86</f>
        <v>637774742</v>
      </c>
      <c r="E87" s="182">
        <f>+E63+E86</f>
        <v>637774742</v>
      </c>
    </row>
    <row r="88" spans="1:5" s="388" customFormat="1" ht="83.25" customHeight="1" x14ac:dyDescent="0.2">
      <c r="A88" s="406"/>
      <c r="B88" s="407"/>
      <c r="C88" s="371"/>
      <c r="D88" s="372"/>
      <c r="E88" s="273"/>
    </row>
    <row r="89" spans="1:5" ht="16.5" customHeight="1" x14ac:dyDescent="0.25">
      <c r="A89" s="727" t="s">
        <v>38</v>
      </c>
      <c r="B89" s="727"/>
      <c r="C89" s="727"/>
      <c r="D89" s="727"/>
    </row>
    <row r="90" spans="1:5" s="409" customFormat="1" ht="16.5" customHeight="1" thickBot="1" x14ac:dyDescent="0.3">
      <c r="A90" s="728" t="s">
        <v>112</v>
      </c>
      <c r="B90" s="728"/>
      <c r="C90" s="408"/>
      <c r="D90" s="267" t="s">
        <v>1104</v>
      </c>
    </row>
    <row r="91" spans="1:5" ht="38.1" customHeight="1" thickBot="1" x14ac:dyDescent="0.3">
      <c r="A91" s="379" t="s">
        <v>59</v>
      </c>
      <c r="B91" s="380" t="s">
        <v>39</v>
      </c>
      <c r="C91" s="28" t="s">
        <v>938</v>
      </c>
      <c r="D91" s="28" t="s">
        <v>939</v>
      </c>
      <c r="E91" s="455" t="s">
        <v>940</v>
      </c>
    </row>
    <row r="92" spans="1:5" s="384" customFormat="1" ht="12" customHeight="1" thickBot="1" x14ac:dyDescent="0.25">
      <c r="A92" s="410">
        <v>1</v>
      </c>
      <c r="B92" s="411">
        <v>2</v>
      </c>
      <c r="C92" s="412">
        <v>3</v>
      </c>
      <c r="D92" s="457">
        <v>4</v>
      </c>
      <c r="E92" s="674">
        <v>5</v>
      </c>
    </row>
    <row r="93" spans="1:5" ht="12" customHeight="1" thickBot="1" x14ac:dyDescent="0.3">
      <c r="A93" s="413" t="s">
        <v>10</v>
      </c>
      <c r="B93" s="414" t="s">
        <v>569</v>
      </c>
      <c r="C93" s="415">
        <f>SUM(C94:C98)</f>
        <v>261266453</v>
      </c>
      <c r="D93" s="458">
        <f>SUM(D94:D98)</f>
        <v>308664105</v>
      </c>
      <c r="E93" s="453">
        <f>SUM(E94:E98)</f>
        <v>293174136</v>
      </c>
    </row>
    <row r="94" spans="1:5" ht="12" customHeight="1" x14ac:dyDescent="0.25">
      <c r="A94" s="416" t="s">
        <v>72</v>
      </c>
      <c r="B94" s="417" t="s">
        <v>40</v>
      </c>
      <c r="C94" s="459">
        <v>143497755</v>
      </c>
      <c r="D94" s="678">
        <v>169484417</v>
      </c>
      <c r="E94" s="678">
        <v>169484417</v>
      </c>
    </row>
    <row r="95" spans="1:5" ht="12" customHeight="1" x14ac:dyDescent="0.25">
      <c r="A95" s="391" t="s">
        <v>73</v>
      </c>
      <c r="B95" s="418" t="s">
        <v>134</v>
      </c>
      <c r="C95" s="448">
        <v>27416657</v>
      </c>
      <c r="D95" s="676">
        <v>30271602</v>
      </c>
      <c r="E95" s="676">
        <v>30271602</v>
      </c>
    </row>
    <row r="96" spans="1:5" ht="12" customHeight="1" x14ac:dyDescent="0.25">
      <c r="A96" s="391" t="s">
        <v>74</v>
      </c>
      <c r="B96" s="418" t="s">
        <v>98</v>
      </c>
      <c r="C96" s="449">
        <v>84995488</v>
      </c>
      <c r="D96" s="676">
        <v>100763223</v>
      </c>
      <c r="E96" s="676">
        <v>85273254</v>
      </c>
    </row>
    <row r="97" spans="1:5" ht="12" customHeight="1" x14ac:dyDescent="0.25">
      <c r="A97" s="391" t="s">
        <v>75</v>
      </c>
      <c r="B97" s="419" t="s">
        <v>135</v>
      </c>
      <c r="C97" s="449">
        <v>3142700</v>
      </c>
      <c r="D97" s="676">
        <v>5721120</v>
      </c>
      <c r="E97" s="676">
        <v>5721120</v>
      </c>
    </row>
    <row r="98" spans="1:5" ht="12" customHeight="1" x14ac:dyDescent="0.25">
      <c r="A98" s="391" t="s">
        <v>83</v>
      </c>
      <c r="B98" s="420" t="s">
        <v>136</v>
      </c>
      <c r="C98" s="449">
        <v>2213853</v>
      </c>
      <c r="D98" s="676">
        <v>2423743</v>
      </c>
      <c r="E98" s="676">
        <v>2423743</v>
      </c>
    </row>
    <row r="99" spans="1:5" ht="12" customHeight="1" x14ac:dyDescent="0.25">
      <c r="A99" s="391" t="s">
        <v>76</v>
      </c>
      <c r="B99" s="418" t="s">
        <v>318</v>
      </c>
      <c r="C99" s="449"/>
      <c r="D99" s="676"/>
      <c r="E99" s="676"/>
    </row>
    <row r="100" spans="1:5" ht="12" customHeight="1" x14ac:dyDescent="0.25">
      <c r="A100" s="391" t="s">
        <v>77</v>
      </c>
      <c r="B100" s="421" t="s">
        <v>319</v>
      </c>
      <c r="C100" s="449"/>
      <c r="D100" s="676"/>
      <c r="E100" s="676"/>
    </row>
    <row r="101" spans="1:5" ht="12" customHeight="1" x14ac:dyDescent="0.25">
      <c r="A101" s="391" t="s">
        <v>84</v>
      </c>
      <c r="B101" s="422" t="s">
        <v>320</v>
      </c>
      <c r="C101" s="449"/>
      <c r="D101" s="676"/>
      <c r="E101" s="676"/>
    </row>
    <row r="102" spans="1:5" ht="12" customHeight="1" x14ac:dyDescent="0.25">
      <c r="A102" s="391" t="s">
        <v>85</v>
      </c>
      <c r="B102" s="422" t="s">
        <v>321</v>
      </c>
      <c r="C102" s="449"/>
      <c r="D102" s="676"/>
      <c r="E102" s="676"/>
    </row>
    <row r="103" spans="1:5" ht="12" customHeight="1" x14ac:dyDescent="0.25">
      <c r="A103" s="391" t="s">
        <v>86</v>
      </c>
      <c r="B103" s="421" t="s">
        <v>322</v>
      </c>
      <c r="C103" s="449">
        <v>1798853</v>
      </c>
      <c r="D103" s="676">
        <v>1946581</v>
      </c>
      <c r="E103" s="676">
        <v>1946581</v>
      </c>
    </row>
    <row r="104" spans="1:5" ht="12" customHeight="1" x14ac:dyDescent="0.25">
      <c r="A104" s="391" t="s">
        <v>87</v>
      </c>
      <c r="B104" s="421" t="s">
        <v>323</v>
      </c>
      <c r="C104" s="449"/>
      <c r="D104" s="676"/>
      <c r="E104" s="676"/>
    </row>
    <row r="105" spans="1:5" ht="12" customHeight="1" x14ac:dyDescent="0.25">
      <c r="A105" s="391" t="s">
        <v>89</v>
      </c>
      <c r="B105" s="422" t="s">
        <v>324</v>
      </c>
      <c r="C105" s="449"/>
      <c r="D105" s="676"/>
      <c r="E105" s="676"/>
    </row>
    <row r="106" spans="1:5" ht="12" customHeight="1" x14ac:dyDescent="0.25">
      <c r="A106" s="423" t="s">
        <v>137</v>
      </c>
      <c r="B106" s="424" t="s">
        <v>325</v>
      </c>
      <c r="C106" s="449"/>
      <c r="D106" s="676"/>
      <c r="E106" s="676"/>
    </row>
    <row r="107" spans="1:5" ht="12" customHeight="1" x14ac:dyDescent="0.25">
      <c r="A107" s="391" t="s">
        <v>326</v>
      </c>
      <c r="B107" s="424" t="s">
        <v>327</v>
      </c>
      <c r="C107" s="449"/>
      <c r="D107" s="676"/>
      <c r="E107" s="676"/>
    </row>
    <row r="108" spans="1:5" ht="12" customHeight="1" thickBot="1" x14ac:dyDescent="0.3">
      <c r="A108" s="425" t="s">
        <v>328</v>
      </c>
      <c r="B108" s="426" t="s">
        <v>329</v>
      </c>
      <c r="C108" s="460">
        <v>415000</v>
      </c>
      <c r="D108" s="677">
        <v>477162</v>
      </c>
      <c r="E108" s="677">
        <v>477162</v>
      </c>
    </row>
    <row r="109" spans="1:5" ht="12" customHeight="1" thickBot="1" x14ac:dyDescent="0.3">
      <c r="A109" s="385" t="s">
        <v>11</v>
      </c>
      <c r="B109" s="427" t="s">
        <v>570</v>
      </c>
      <c r="C109" s="387">
        <f>+C110+C112+C114</f>
        <v>174211008</v>
      </c>
      <c r="D109" s="446">
        <f>+D110+D112+D114</f>
        <v>205296318</v>
      </c>
      <c r="E109" s="176">
        <f>+E110+E112+E114</f>
        <v>127405132</v>
      </c>
    </row>
    <row r="110" spans="1:5" ht="12" customHeight="1" x14ac:dyDescent="0.25">
      <c r="A110" s="389" t="s">
        <v>78</v>
      </c>
      <c r="B110" s="418" t="s">
        <v>162</v>
      </c>
      <c r="C110" s="447">
        <v>56779157</v>
      </c>
      <c r="D110" s="678">
        <v>83920698</v>
      </c>
      <c r="E110" s="678">
        <v>29116028</v>
      </c>
    </row>
    <row r="111" spans="1:5" ht="12" customHeight="1" x14ac:dyDescent="0.25">
      <c r="A111" s="389" t="s">
        <v>79</v>
      </c>
      <c r="B111" s="428" t="s">
        <v>331</v>
      </c>
      <c r="C111" s="447">
        <v>49500000</v>
      </c>
      <c r="D111" s="676">
        <v>57402321</v>
      </c>
      <c r="E111" s="676">
        <v>16225721</v>
      </c>
    </row>
    <row r="112" spans="1:5" ht="12" customHeight="1" x14ac:dyDescent="0.25">
      <c r="A112" s="389" t="s">
        <v>80</v>
      </c>
      <c r="B112" s="428" t="s">
        <v>138</v>
      </c>
      <c r="C112" s="448">
        <v>117431851</v>
      </c>
      <c r="D112" s="676">
        <v>121375620</v>
      </c>
      <c r="E112" s="676">
        <v>98289104</v>
      </c>
    </row>
    <row r="113" spans="1:5" ht="12" customHeight="1" x14ac:dyDescent="0.25">
      <c r="A113" s="389" t="s">
        <v>81</v>
      </c>
      <c r="B113" s="428" t="s">
        <v>332</v>
      </c>
      <c r="C113" s="461">
        <v>71505414</v>
      </c>
      <c r="D113" s="676">
        <v>62913346</v>
      </c>
      <c r="E113" s="676">
        <v>47673346</v>
      </c>
    </row>
    <row r="114" spans="1:5" ht="12" customHeight="1" x14ac:dyDescent="0.25">
      <c r="A114" s="389" t="s">
        <v>82</v>
      </c>
      <c r="B114" s="429" t="s">
        <v>164</v>
      </c>
      <c r="C114" s="461"/>
      <c r="D114" s="676"/>
      <c r="E114" s="676"/>
    </row>
    <row r="115" spans="1:5" ht="12" customHeight="1" x14ac:dyDescent="0.25">
      <c r="A115" s="389" t="s">
        <v>88</v>
      </c>
      <c r="B115" s="430" t="s">
        <v>333</v>
      </c>
      <c r="C115" s="461"/>
      <c r="D115" s="676"/>
      <c r="E115" s="676"/>
    </row>
    <row r="116" spans="1:5" ht="12" customHeight="1" x14ac:dyDescent="0.25">
      <c r="A116" s="389" t="s">
        <v>90</v>
      </c>
      <c r="B116" s="431" t="s">
        <v>334</v>
      </c>
      <c r="C116" s="461"/>
      <c r="D116" s="676"/>
      <c r="E116" s="676"/>
    </row>
    <row r="117" spans="1:5" x14ac:dyDescent="0.25">
      <c r="A117" s="389" t="s">
        <v>139</v>
      </c>
      <c r="B117" s="422" t="s">
        <v>321</v>
      </c>
      <c r="C117" s="461"/>
      <c r="D117" s="676"/>
      <c r="E117" s="676"/>
    </row>
    <row r="118" spans="1:5" ht="12" customHeight="1" x14ac:dyDescent="0.25">
      <c r="A118" s="389" t="s">
        <v>140</v>
      </c>
      <c r="B118" s="422" t="s">
        <v>335</v>
      </c>
      <c r="C118" s="461"/>
      <c r="D118" s="676"/>
      <c r="E118" s="676"/>
    </row>
    <row r="119" spans="1:5" ht="12" customHeight="1" x14ac:dyDescent="0.25">
      <c r="A119" s="389" t="s">
        <v>141</v>
      </c>
      <c r="B119" s="422" t="s">
        <v>336</v>
      </c>
      <c r="C119" s="461"/>
      <c r="D119" s="676"/>
      <c r="E119" s="676"/>
    </row>
    <row r="120" spans="1:5" ht="12" customHeight="1" x14ac:dyDescent="0.25">
      <c r="A120" s="389" t="s">
        <v>337</v>
      </c>
      <c r="B120" s="422" t="s">
        <v>324</v>
      </c>
      <c r="C120" s="461"/>
      <c r="D120" s="676"/>
      <c r="E120" s="676"/>
    </row>
    <row r="121" spans="1:5" ht="12" customHeight="1" x14ac:dyDescent="0.25">
      <c r="A121" s="389" t="s">
        <v>338</v>
      </c>
      <c r="B121" s="422" t="s">
        <v>339</v>
      </c>
      <c r="C121" s="461"/>
      <c r="D121" s="676"/>
      <c r="E121" s="676"/>
    </row>
    <row r="122" spans="1:5" ht="16.5" thickBot="1" x14ac:dyDescent="0.3">
      <c r="A122" s="423" t="s">
        <v>340</v>
      </c>
      <c r="B122" s="422" t="s">
        <v>341</v>
      </c>
      <c r="C122" s="462"/>
      <c r="D122" s="677"/>
      <c r="E122" s="677"/>
    </row>
    <row r="123" spans="1:5" ht="12" customHeight="1" thickBot="1" x14ac:dyDescent="0.3">
      <c r="A123" s="385" t="s">
        <v>12</v>
      </c>
      <c r="B123" s="432" t="s">
        <v>342</v>
      </c>
      <c r="C123" s="387">
        <f>+C124+C125</f>
        <v>0</v>
      </c>
      <c r="D123" s="446">
        <f>+D124+D125</f>
        <v>0</v>
      </c>
      <c r="E123" s="176">
        <f>+E124+E125</f>
        <v>0</v>
      </c>
    </row>
    <row r="124" spans="1:5" ht="12" customHeight="1" x14ac:dyDescent="0.25">
      <c r="A124" s="389" t="s">
        <v>61</v>
      </c>
      <c r="B124" s="433" t="s">
        <v>49</v>
      </c>
      <c r="C124" s="447"/>
      <c r="D124" s="678"/>
      <c r="E124" s="665"/>
    </row>
    <row r="125" spans="1:5" ht="12" customHeight="1" thickBot="1" x14ac:dyDescent="0.3">
      <c r="A125" s="393" t="s">
        <v>62</v>
      </c>
      <c r="B125" s="428" t="s">
        <v>50</v>
      </c>
      <c r="C125" s="449"/>
      <c r="D125" s="677"/>
      <c r="E125" s="665"/>
    </row>
    <row r="126" spans="1:5" ht="12" customHeight="1" thickBot="1" x14ac:dyDescent="0.3">
      <c r="A126" s="385" t="s">
        <v>13</v>
      </c>
      <c r="B126" s="432" t="s">
        <v>343</v>
      </c>
      <c r="C126" s="387">
        <f>+C93+C109+C123</f>
        <v>435477461</v>
      </c>
      <c r="D126" s="446">
        <f>+D93+D109+D123</f>
        <v>513960423</v>
      </c>
      <c r="E126" s="176">
        <f>+E93+E109+E123</f>
        <v>420579268</v>
      </c>
    </row>
    <row r="127" spans="1:5" ht="12" customHeight="1" thickBot="1" x14ac:dyDescent="0.3">
      <c r="A127" s="385" t="s">
        <v>14</v>
      </c>
      <c r="B127" s="432" t="s">
        <v>344</v>
      </c>
      <c r="C127" s="387">
        <f>+C128+C129+C130</f>
        <v>6757827</v>
      </c>
      <c r="D127" s="458">
        <f>+D128+D129+D130</f>
        <v>6757827</v>
      </c>
      <c r="E127" s="458">
        <f>+E128+E129+E130</f>
        <v>6757827</v>
      </c>
    </row>
    <row r="128" spans="1:5" ht="12" customHeight="1" x14ac:dyDescent="0.25">
      <c r="A128" s="389" t="s">
        <v>65</v>
      </c>
      <c r="B128" s="433" t="s">
        <v>345</v>
      </c>
      <c r="C128" s="461"/>
      <c r="D128" s="678"/>
      <c r="E128" s="712"/>
    </row>
    <row r="129" spans="1:5" ht="12" customHeight="1" x14ac:dyDescent="0.25">
      <c r="A129" s="389" t="s">
        <v>66</v>
      </c>
      <c r="B129" s="433" t="s">
        <v>346</v>
      </c>
      <c r="C129" s="461"/>
      <c r="D129" s="676"/>
      <c r="E129" s="665"/>
    </row>
    <row r="130" spans="1:5" ht="12" customHeight="1" thickBot="1" x14ac:dyDescent="0.3">
      <c r="A130" s="423" t="s">
        <v>67</v>
      </c>
      <c r="B130" s="434" t="s">
        <v>347</v>
      </c>
      <c r="C130" s="461">
        <v>6757827</v>
      </c>
      <c r="D130" s="677">
        <v>6757827</v>
      </c>
      <c r="E130" s="677">
        <v>6757827</v>
      </c>
    </row>
    <row r="131" spans="1:5" ht="12" customHeight="1" thickBot="1" x14ac:dyDescent="0.3">
      <c r="A131" s="385" t="s">
        <v>15</v>
      </c>
      <c r="B131" s="432" t="s">
        <v>348</v>
      </c>
      <c r="C131" s="387">
        <f>+C132+C133+C134+C135</f>
        <v>0</v>
      </c>
      <c r="D131" s="467">
        <f>+D132+D133+D134+D135</f>
        <v>0</v>
      </c>
      <c r="E131" s="176">
        <f>+E132+E133+E134+E135</f>
        <v>0</v>
      </c>
    </row>
    <row r="132" spans="1:5" ht="12" customHeight="1" x14ac:dyDescent="0.25">
      <c r="A132" s="389" t="s">
        <v>68</v>
      </c>
      <c r="B132" s="433" t="s">
        <v>349</v>
      </c>
      <c r="C132" s="461"/>
      <c r="D132" s="678"/>
      <c r="E132" s="665"/>
    </row>
    <row r="133" spans="1:5" ht="12" customHeight="1" x14ac:dyDescent="0.25">
      <c r="A133" s="389" t="s">
        <v>69</v>
      </c>
      <c r="B133" s="433" t="s">
        <v>350</v>
      </c>
      <c r="C133" s="461"/>
      <c r="D133" s="676"/>
      <c r="E133" s="665"/>
    </row>
    <row r="134" spans="1:5" ht="12" customHeight="1" x14ac:dyDescent="0.25">
      <c r="A134" s="389" t="s">
        <v>251</v>
      </c>
      <c r="B134" s="433" t="s">
        <v>351</v>
      </c>
      <c r="C134" s="461"/>
      <c r="D134" s="676"/>
      <c r="E134" s="665"/>
    </row>
    <row r="135" spans="1:5" ht="12" customHeight="1" thickBot="1" x14ac:dyDescent="0.3">
      <c r="A135" s="423" t="s">
        <v>253</v>
      </c>
      <c r="B135" s="434" t="s">
        <v>352</v>
      </c>
      <c r="C135" s="461"/>
      <c r="D135" s="677"/>
      <c r="E135" s="665"/>
    </row>
    <row r="136" spans="1:5" ht="12" customHeight="1" thickBot="1" x14ac:dyDescent="0.3">
      <c r="A136" s="385" t="s">
        <v>16</v>
      </c>
      <c r="B136" s="432" t="s">
        <v>353</v>
      </c>
      <c r="C136" s="396">
        <f>+C137+C138+C139+C140</f>
        <v>3309456</v>
      </c>
      <c r="D136" s="450">
        <f>+D137+D138+D139+D140</f>
        <v>117056492</v>
      </c>
      <c r="E136" s="182">
        <f>+E137+E138+E139+E140</f>
        <v>117056492</v>
      </c>
    </row>
    <row r="137" spans="1:5" ht="12" customHeight="1" x14ac:dyDescent="0.25">
      <c r="A137" s="389" t="s">
        <v>70</v>
      </c>
      <c r="B137" s="433" t="s">
        <v>354</v>
      </c>
      <c r="C137" s="461"/>
      <c r="D137" s="678"/>
      <c r="E137" s="678"/>
    </row>
    <row r="138" spans="1:5" ht="12" customHeight="1" x14ac:dyDescent="0.25">
      <c r="A138" s="389" t="s">
        <v>71</v>
      </c>
      <c r="B138" s="433" t="s">
        <v>355</v>
      </c>
      <c r="C138" s="461">
        <v>3309456</v>
      </c>
      <c r="D138" s="676">
        <v>3309456</v>
      </c>
      <c r="E138" s="676">
        <v>3309456</v>
      </c>
    </row>
    <row r="139" spans="1:5" ht="12" customHeight="1" x14ac:dyDescent="0.25">
      <c r="A139" s="389" t="s">
        <v>260</v>
      </c>
      <c r="B139" s="433" t="s">
        <v>356</v>
      </c>
      <c r="C139" s="461"/>
      <c r="D139" s="676"/>
      <c r="E139" s="676"/>
    </row>
    <row r="140" spans="1:5" ht="12" customHeight="1" thickBot="1" x14ac:dyDescent="0.3">
      <c r="A140" s="423" t="s">
        <v>262</v>
      </c>
      <c r="B140" s="434" t="s">
        <v>439</v>
      </c>
      <c r="C140" s="461"/>
      <c r="D140" s="677">
        <v>113747036</v>
      </c>
      <c r="E140" s="677">
        <v>113747036</v>
      </c>
    </row>
    <row r="141" spans="1:5" ht="12" customHeight="1" thickBot="1" x14ac:dyDescent="0.3">
      <c r="A141" s="385" t="s">
        <v>17</v>
      </c>
      <c r="B141" s="432" t="s">
        <v>358</v>
      </c>
      <c r="C141" s="435">
        <f>+C142+C143+C144+C145</f>
        <v>0</v>
      </c>
      <c r="D141" s="463">
        <f>+D142+D143+D144+D145</f>
        <v>0</v>
      </c>
      <c r="E141" s="185">
        <f>+E142+E143+E144+E145</f>
        <v>0</v>
      </c>
    </row>
    <row r="142" spans="1:5" ht="12" customHeight="1" x14ac:dyDescent="0.25">
      <c r="A142" s="389" t="s">
        <v>132</v>
      </c>
      <c r="B142" s="433" t="s">
        <v>359</v>
      </c>
      <c r="C142" s="461"/>
      <c r="D142" s="678"/>
      <c r="E142" s="665"/>
    </row>
    <row r="143" spans="1:5" ht="12" customHeight="1" x14ac:dyDescent="0.25">
      <c r="A143" s="389" t="s">
        <v>133</v>
      </c>
      <c r="B143" s="433" t="s">
        <v>360</v>
      </c>
      <c r="C143" s="461"/>
      <c r="D143" s="676"/>
      <c r="E143" s="665"/>
    </row>
    <row r="144" spans="1:5" ht="12" customHeight="1" x14ac:dyDescent="0.25">
      <c r="A144" s="389" t="s">
        <v>163</v>
      </c>
      <c r="B144" s="433" t="s">
        <v>361</v>
      </c>
      <c r="C144" s="461"/>
      <c r="D144" s="676"/>
      <c r="E144" s="665"/>
    </row>
    <row r="145" spans="1:10" ht="12" customHeight="1" thickBot="1" x14ac:dyDescent="0.3">
      <c r="A145" s="389" t="s">
        <v>268</v>
      </c>
      <c r="B145" s="433" t="s">
        <v>362</v>
      </c>
      <c r="C145" s="461"/>
      <c r="D145" s="677"/>
      <c r="E145" s="665"/>
    </row>
    <row r="146" spans="1:10" ht="15" customHeight="1" thickBot="1" x14ac:dyDescent="0.3">
      <c r="A146" s="385" t="s">
        <v>18</v>
      </c>
      <c r="B146" s="432" t="s">
        <v>363</v>
      </c>
      <c r="C146" s="436">
        <f>+C127+C131+C136+C141</f>
        <v>10067283</v>
      </c>
      <c r="D146" s="464">
        <f>+D127+D131+D136+D141</f>
        <v>123814319</v>
      </c>
      <c r="E146" s="666">
        <f>+E127+E131+E136+E141</f>
        <v>123814319</v>
      </c>
      <c r="G146" s="437"/>
      <c r="H146" s="438"/>
      <c r="I146" s="438"/>
      <c r="J146" s="438"/>
    </row>
    <row r="147" spans="1:10" s="388" customFormat="1" ht="12.95" customHeight="1" thickBot="1" x14ac:dyDescent="0.25">
      <c r="A147" s="439" t="s">
        <v>19</v>
      </c>
      <c r="B147" s="440" t="s">
        <v>364</v>
      </c>
      <c r="C147" s="436">
        <f>+C126+C146</f>
        <v>445544744</v>
      </c>
      <c r="D147" s="464">
        <f>+D126+D146</f>
        <v>637774742</v>
      </c>
      <c r="E147" s="436">
        <f>+E126+E146</f>
        <v>544393587</v>
      </c>
    </row>
    <row r="148" spans="1:10" ht="7.5" customHeight="1" x14ac:dyDescent="0.25">
      <c r="C148" s="441"/>
    </row>
    <row r="149" spans="1:10" x14ac:dyDescent="0.25">
      <c r="A149" s="721" t="s">
        <v>365</v>
      </c>
      <c r="B149" s="721"/>
      <c r="C149" s="721"/>
      <c r="D149" s="721"/>
    </row>
    <row r="150" spans="1:10" ht="15" customHeight="1" thickBot="1" x14ac:dyDescent="0.3">
      <c r="A150" s="722" t="s">
        <v>113</v>
      </c>
      <c r="B150" s="722"/>
      <c r="C150" s="378"/>
      <c r="D150" s="186" t="s">
        <v>1104</v>
      </c>
    </row>
    <row r="151" spans="1:10" ht="13.5" customHeight="1" thickBot="1" x14ac:dyDescent="0.3">
      <c r="A151" s="385">
        <v>1</v>
      </c>
      <c r="B151" s="427" t="s">
        <v>366</v>
      </c>
      <c r="C151" s="387">
        <f>+C63-C126</f>
        <v>-162628064</v>
      </c>
      <c r="D151" s="387">
        <f>+D63-D126</f>
        <v>-166247819</v>
      </c>
      <c r="E151" s="387">
        <f>+E63-E126</f>
        <v>-72866664</v>
      </c>
    </row>
    <row r="152" spans="1:10" ht="27.75" customHeight="1" thickBot="1" x14ac:dyDescent="0.3">
      <c r="A152" s="385" t="s">
        <v>11</v>
      </c>
      <c r="B152" s="427" t="s">
        <v>367</v>
      </c>
      <c r="C152" s="387">
        <f>+C86-C146</f>
        <v>162628064</v>
      </c>
      <c r="D152" s="387">
        <f>+D86-D146</f>
        <v>166247819</v>
      </c>
      <c r="E152" s="387">
        <f>+E86-E146</f>
        <v>166247819</v>
      </c>
    </row>
  </sheetData>
  <mergeCells count="8">
    <mergeCell ref="A149:D149"/>
    <mergeCell ref="A150:B150"/>
    <mergeCell ref="A2:G2"/>
    <mergeCell ref="A1:D1"/>
    <mergeCell ref="A3:D3"/>
    <mergeCell ref="A4:B4"/>
    <mergeCell ref="A89:D89"/>
    <mergeCell ref="A90:B90"/>
  </mergeCells>
  <phoneticPr fontId="28" type="noConversion"/>
  <pageMargins left="0.78740157480314965" right="0.78740157480314965" top="0.98425196850393704" bottom="0.98425196850393704" header="0.51181102362204722" footer="0.51181102362204722"/>
  <pageSetup paperSize="9" scale="69" fitToWidth="3" fitToHeight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>
      <selection activeCell="G20" sqref="G20"/>
    </sheetView>
  </sheetViews>
  <sheetFormatPr defaultRowHeight="12.75" x14ac:dyDescent="0.2"/>
  <cols>
    <col min="1" max="1" width="10.1640625" style="167" customWidth="1"/>
    <col min="2" max="2" width="65.83203125" style="168" customWidth="1"/>
    <col min="3" max="3" width="12.1640625" style="168" customWidth="1"/>
    <col min="4" max="4" width="13" style="168" customWidth="1"/>
    <col min="5" max="5" width="11.83203125" style="168" customWidth="1"/>
    <col min="6" max="16384" width="9.33203125" style="168"/>
  </cols>
  <sheetData>
    <row r="1" spans="1:5" s="150" customFormat="1" ht="21" customHeight="1" thickBot="1" x14ac:dyDescent="0.25">
      <c r="A1" s="149"/>
      <c r="B1" s="302"/>
      <c r="C1" s="302"/>
      <c r="D1" s="303" t="s">
        <v>963</v>
      </c>
    </row>
    <row r="2" spans="1:5" s="305" customFormat="1" ht="25.5" customHeight="1" x14ac:dyDescent="0.2">
      <c r="A2" s="296" t="s">
        <v>156</v>
      </c>
      <c r="B2" s="231" t="s">
        <v>401</v>
      </c>
      <c r="C2" s="356"/>
      <c r="D2" s="304" t="s">
        <v>402</v>
      </c>
    </row>
    <row r="3" spans="1:5" s="305" customFormat="1" ht="36.75" thickBot="1" x14ac:dyDescent="0.25">
      <c r="A3" s="306" t="s">
        <v>155</v>
      </c>
      <c r="B3" s="232" t="s">
        <v>423</v>
      </c>
      <c r="C3" s="357"/>
      <c r="D3" s="307" t="s">
        <v>402</v>
      </c>
    </row>
    <row r="4" spans="1:5" s="308" customFormat="1" ht="15.95" customHeight="1" thickBot="1" x14ac:dyDescent="0.3">
      <c r="A4" s="151"/>
      <c r="B4" s="151"/>
      <c r="C4" s="151"/>
      <c r="D4" s="152" t="s">
        <v>922</v>
      </c>
    </row>
    <row r="5" spans="1:5" ht="36.75" thickBot="1" x14ac:dyDescent="0.25">
      <c r="A5" s="254" t="s">
        <v>157</v>
      </c>
      <c r="B5" s="153" t="s">
        <v>44</v>
      </c>
      <c r="C5" s="28" t="s">
        <v>938</v>
      </c>
      <c r="D5" s="28" t="s">
        <v>939</v>
      </c>
      <c r="E5" s="455" t="s">
        <v>940</v>
      </c>
    </row>
    <row r="6" spans="1:5" s="309" customFormat="1" ht="12.95" customHeight="1" thickBot="1" x14ac:dyDescent="0.25">
      <c r="A6" s="130">
        <v>1</v>
      </c>
      <c r="B6" s="131">
        <v>2</v>
      </c>
      <c r="C6" s="358">
        <v>3</v>
      </c>
      <c r="D6" s="132">
        <v>4</v>
      </c>
      <c r="E6" s="132">
        <v>5</v>
      </c>
    </row>
    <row r="7" spans="1:5" s="309" customFormat="1" ht="15.95" customHeight="1" thickBot="1" x14ac:dyDescent="0.25">
      <c r="A7" s="154"/>
      <c r="B7" s="155" t="s">
        <v>45</v>
      </c>
      <c r="C7" s="155"/>
      <c r="D7" s="156"/>
      <c r="E7" s="156"/>
    </row>
    <row r="8" spans="1:5" s="242" customFormat="1" ht="12" customHeight="1" thickBot="1" x14ac:dyDescent="0.25">
      <c r="A8" s="130" t="s">
        <v>10</v>
      </c>
      <c r="B8" s="157" t="s">
        <v>403</v>
      </c>
      <c r="C8" s="195">
        <f>SUM(C9:C18)</f>
        <v>150</v>
      </c>
      <c r="D8" s="195">
        <f>SUM(D9:D18)</f>
        <v>5815</v>
      </c>
      <c r="E8" s="195">
        <f>SUM(E9:E18)</f>
        <v>5815</v>
      </c>
    </row>
    <row r="9" spans="1:5" s="242" customFormat="1" ht="12" customHeight="1" x14ac:dyDescent="0.2">
      <c r="A9" s="310" t="s">
        <v>72</v>
      </c>
      <c r="B9" s="6" t="s">
        <v>236</v>
      </c>
      <c r="C9" s="233"/>
      <c r="D9" s="233"/>
      <c r="E9" s="233"/>
    </row>
    <row r="10" spans="1:5" s="242" customFormat="1" ht="12" customHeight="1" x14ac:dyDescent="0.2">
      <c r="A10" s="311" t="s">
        <v>73</v>
      </c>
      <c r="B10" s="4" t="s">
        <v>237</v>
      </c>
      <c r="C10" s="193"/>
      <c r="D10" s="193"/>
      <c r="E10" s="193"/>
    </row>
    <row r="11" spans="1:5" s="242" customFormat="1" ht="12" customHeight="1" x14ac:dyDescent="0.2">
      <c r="A11" s="311" t="s">
        <v>74</v>
      </c>
      <c r="B11" s="4" t="s">
        <v>427</v>
      </c>
      <c r="C11" s="193"/>
      <c r="D11" s="193"/>
      <c r="E11" s="193"/>
    </row>
    <row r="12" spans="1:5" s="242" customFormat="1" ht="12" customHeight="1" x14ac:dyDescent="0.2">
      <c r="A12" s="311" t="s">
        <v>75</v>
      </c>
      <c r="B12" s="4" t="s">
        <v>239</v>
      </c>
      <c r="C12" s="193"/>
      <c r="D12" s="193"/>
      <c r="E12" s="193"/>
    </row>
    <row r="13" spans="1:5" s="242" customFormat="1" ht="12" customHeight="1" x14ac:dyDescent="0.2">
      <c r="A13" s="311" t="s">
        <v>105</v>
      </c>
      <c r="B13" s="4" t="s">
        <v>240</v>
      </c>
      <c r="C13" s="193"/>
      <c r="D13" s="193"/>
      <c r="E13" s="193"/>
    </row>
    <row r="14" spans="1:5" s="242" customFormat="1" ht="12" customHeight="1" x14ac:dyDescent="0.2">
      <c r="A14" s="311" t="s">
        <v>76</v>
      </c>
      <c r="B14" s="4" t="s">
        <v>404</v>
      </c>
      <c r="C14" s="193"/>
      <c r="D14" s="193"/>
      <c r="E14" s="193"/>
    </row>
    <row r="15" spans="1:5" s="242" customFormat="1" ht="12" customHeight="1" x14ac:dyDescent="0.2">
      <c r="A15" s="311" t="s">
        <v>77</v>
      </c>
      <c r="B15" s="3" t="s">
        <v>405</v>
      </c>
      <c r="C15" s="193"/>
      <c r="D15" s="193"/>
      <c r="E15" s="193"/>
    </row>
    <row r="16" spans="1:5" s="242" customFormat="1" ht="12" customHeight="1" x14ac:dyDescent="0.2">
      <c r="A16" s="311" t="s">
        <v>84</v>
      </c>
      <c r="B16" s="4" t="s">
        <v>243</v>
      </c>
      <c r="C16" s="234">
        <v>100</v>
      </c>
      <c r="D16" s="234">
        <v>1</v>
      </c>
      <c r="E16" s="234">
        <v>1</v>
      </c>
    </row>
    <row r="17" spans="1:5" s="312" customFormat="1" ht="12" customHeight="1" x14ac:dyDescent="0.2">
      <c r="A17" s="311" t="s">
        <v>85</v>
      </c>
      <c r="B17" s="4" t="s">
        <v>245</v>
      </c>
      <c r="C17" s="193"/>
      <c r="D17" s="193"/>
      <c r="E17" s="193"/>
    </row>
    <row r="18" spans="1:5" s="312" customFormat="1" ht="12" customHeight="1" thickBot="1" x14ac:dyDescent="0.25">
      <c r="A18" s="311" t="s">
        <v>86</v>
      </c>
      <c r="B18" s="3" t="s">
        <v>247</v>
      </c>
      <c r="C18" s="193">
        <v>50</v>
      </c>
      <c r="D18" s="193">
        <v>5814</v>
      </c>
      <c r="E18" s="193">
        <v>5814</v>
      </c>
    </row>
    <row r="19" spans="1:5" s="242" customFormat="1" ht="12" customHeight="1" thickBot="1" x14ac:dyDescent="0.25">
      <c r="A19" s="130" t="s">
        <v>11</v>
      </c>
      <c r="B19" s="157" t="s">
        <v>406</v>
      </c>
      <c r="C19" s="195">
        <f>SUM(C20:C22)</f>
        <v>0</v>
      </c>
      <c r="D19" s="195">
        <f>SUM(D20:D22)</f>
        <v>1227889</v>
      </c>
      <c r="E19" s="195">
        <f>SUM(E20:E22)</f>
        <v>1227889</v>
      </c>
    </row>
    <row r="20" spans="1:5" s="312" customFormat="1" ht="12" customHeight="1" x14ac:dyDescent="0.2">
      <c r="A20" s="311" t="s">
        <v>78</v>
      </c>
      <c r="B20" s="5" t="s">
        <v>209</v>
      </c>
      <c r="C20" s="193"/>
      <c r="D20" s="193"/>
      <c r="E20" s="193"/>
    </row>
    <row r="21" spans="1:5" s="312" customFormat="1" ht="12" customHeight="1" x14ac:dyDescent="0.2">
      <c r="A21" s="311" t="s">
        <v>79</v>
      </c>
      <c r="B21" s="4" t="s">
        <v>407</v>
      </c>
      <c r="C21" s="193"/>
      <c r="D21" s="193"/>
      <c r="E21" s="193"/>
    </row>
    <row r="22" spans="1:5" s="312" customFormat="1" ht="12" customHeight="1" x14ac:dyDescent="0.2">
      <c r="A22" s="311" t="s">
        <v>80</v>
      </c>
      <c r="B22" s="4" t="s">
        <v>408</v>
      </c>
      <c r="C22" s="193"/>
      <c r="D22" s="193">
        <v>1227889</v>
      </c>
      <c r="E22" s="193">
        <v>1227889</v>
      </c>
    </row>
    <row r="23" spans="1:5" s="312" customFormat="1" ht="12" customHeight="1" thickBot="1" x14ac:dyDescent="0.25">
      <c r="A23" s="311" t="s">
        <v>81</v>
      </c>
      <c r="B23" s="4" t="s">
        <v>3</v>
      </c>
      <c r="C23" s="193"/>
      <c r="D23" s="193"/>
      <c r="E23" s="193"/>
    </row>
    <row r="24" spans="1:5" s="312" customFormat="1" ht="12" customHeight="1" thickBot="1" x14ac:dyDescent="0.25">
      <c r="A24" s="133" t="s">
        <v>12</v>
      </c>
      <c r="B24" s="69" t="s">
        <v>125</v>
      </c>
      <c r="C24" s="220"/>
      <c r="D24" s="220"/>
      <c r="E24" s="220"/>
    </row>
    <row r="25" spans="1:5" s="312" customFormat="1" ht="12" customHeight="1" thickBot="1" x14ac:dyDescent="0.25">
      <c r="A25" s="133" t="s">
        <v>13</v>
      </c>
      <c r="B25" s="69" t="s">
        <v>409</v>
      </c>
      <c r="C25" s="195">
        <f>+C26+C27</f>
        <v>0</v>
      </c>
      <c r="D25" s="195">
        <f>+D26+D27</f>
        <v>0</v>
      </c>
      <c r="E25" s="195">
        <f>+E26+E27</f>
        <v>0</v>
      </c>
    </row>
    <row r="26" spans="1:5" s="312" customFormat="1" ht="12" customHeight="1" x14ac:dyDescent="0.2">
      <c r="A26" s="313" t="s">
        <v>223</v>
      </c>
      <c r="B26" s="314" t="s">
        <v>407</v>
      </c>
      <c r="C26" s="54"/>
      <c r="D26" s="54"/>
      <c r="E26" s="54"/>
    </row>
    <row r="27" spans="1:5" s="312" customFormat="1" ht="12" customHeight="1" x14ac:dyDescent="0.2">
      <c r="A27" s="313" t="s">
        <v>229</v>
      </c>
      <c r="B27" s="315" t="s">
        <v>410</v>
      </c>
      <c r="C27" s="300"/>
      <c r="D27" s="300"/>
      <c r="E27" s="300"/>
    </row>
    <row r="28" spans="1:5" s="312" customFormat="1" ht="12" customHeight="1" thickBot="1" x14ac:dyDescent="0.25">
      <c r="A28" s="311" t="s">
        <v>231</v>
      </c>
      <c r="B28" s="316" t="s">
        <v>411</v>
      </c>
      <c r="C28" s="57"/>
      <c r="D28" s="57"/>
      <c r="E28" s="57"/>
    </row>
    <row r="29" spans="1:5" s="312" customFormat="1" ht="12" customHeight="1" thickBot="1" x14ac:dyDescent="0.25">
      <c r="A29" s="133" t="s">
        <v>14</v>
      </c>
      <c r="B29" s="69" t="s">
        <v>412</v>
      </c>
      <c r="C29" s="195">
        <f>+C30+C31+C32</f>
        <v>0</v>
      </c>
      <c r="D29" s="195">
        <f>+D30+D31+D32</f>
        <v>0</v>
      </c>
      <c r="E29" s="195">
        <f>+E30+E31+E32</f>
        <v>0</v>
      </c>
    </row>
    <row r="30" spans="1:5" s="312" customFormat="1" ht="12" customHeight="1" x14ac:dyDescent="0.2">
      <c r="A30" s="313" t="s">
        <v>65</v>
      </c>
      <c r="B30" s="314" t="s">
        <v>249</v>
      </c>
      <c r="C30" s="54"/>
      <c r="D30" s="54"/>
      <c r="E30" s="54"/>
    </row>
    <row r="31" spans="1:5" s="312" customFormat="1" ht="12" customHeight="1" x14ac:dyDescent="0.2">
      <c r="A31" s="313" t="s">
        <v>66</v>
      </c>
      <c r="B31" s="315" t="s">
        <v>250</v>
      </c>
      <c r="C31" s="300"/>
      <c r="D31" s="300"/>
      <c r="E31" s="300"/>
    </row>
    <row r="32" spans="1:5" s="312" customFormat="1" ht="12" customHeight="1" thickBot="1" x14ac:dyDescent="0.25">
      <c r="A32" s="311" t="s">
        <v>67</v>
      </c>
      <c r="B32" s="80" t="s">
        <v>252</v>
      </c>
      <c r="C32" s="57"/>
      <c r="D32" s="57"/>
      <c r="E32" s="57"/>
    </row>
    <row r="33" spans="1:5" s="242" customFormat="1" ht="12" customHeight="1" thickBot="1" x14ac:dyDescent="0.25">
      <c r="A33" s="133" t="s">
        <v>15</v>
      </c>
      <c r="B33" s="69" t="s">
        <v>371</v>
      </c>
      <c r="C33" s="220"/>
      <c r="D33" s="220"/>
      <c r="E33" s="220"/>
    </row>
    <row r="34" spans="1:5" s="242" customFormat="1" ht="12" customHeight="1" thickBot="1" x14ac:dyDescent="0.25">
      <c r="A34" s="133" t="s">
        <v>16</v>
      </c>
      <c r="B34" s="69" t="s">
        <v>0</v>
      </c>
      <c r="C34" s="235"/>
      <c r="D34" s="235"/>
      <c r="E34" s="235"/>
    </row>
    <row r="35" spans="1:5" s="242" customFormat="1" ht="12" customHeight="1" thickBot="1" x14ac:dyDescent="0.25">
      <c r="A35" s="130" t="s">
        <v>17</v>
      </c>
      <c r="B35" s="69" t="s">
        <v>413</v>
      </c>
      <c r="C35" s="236">
        <f>+C8+C19+C24+C25+C29+C33+C34</f>
        <v>150</v>
      </c>
      <c r="D35" s="236">
        <f>+D8+D19+D24+D25+D29+D33+D34</f>
        <v>1233704</v>
      </c>
      <c r="E35" s="236">
        <f>+E8+E19+E24+E25+E29+E33+E34</f>
        <v>1233704</v>
      </c>
    </row>
    <row r="36" spans="1:5" s="242" customFormat="1" ht="12" customHeight="1" thickBot="1" x14ac:dyDescent="0.25">
      <c r="A36" s="158" t="s">
        <v>18</v>
      </c>
      <c r="B36" s="69" t="s">
        <v>414</v>
      </c>
      <c r="C36" s="236">
        <f>+C37+C38+C39</f>
        <v>57473622</v>
      </c>
      <c r="D36" s="236">
        <f>+D37+D38+D39</f>
        <v>56793909</v>
      </c>
      <c r="E36" s="236">
        <f>+E37+E38+E39</f>
        <v>56793909</v>
      </c>
    </row>
    <row r="37" spans="1:5" s="242" customFormat="1" ht="12" customHeight="1" x14ac:dyDescent="0.2">
      <c r="A37" s="313" t="s">
        <v>415</v>
      </c>
      <c r="B37" s="314" t="s">
        <v>171</v>
      </c>
      <c r="C37" s="54"/>
      <c r="D37" s="54"/>
      <c r="E37" s="54"/>
    </row>
    <row r="38" spans="1:5" s="242" customFormat="1" ht="12" customHeight="1" x14ac:dyDescent="0.2">
      <c r="A38" s="313" t="s">
        <v>416</v>
      </c>
      <c r="B38" s="315" t="s">
        <v>4</v>
      </c>
      <c r="C38" s="300"/>
      <c r="D38" s="300"/>
      <c r="E38" s="300"/>
    </row>
    <row r="39" spans="1:5" s="312" customFormat="1" ht="12" customHeight="1" thickBot="1" x14ac:dyDescent="0.25">
      <c r="A39" s="311" t="s">
        <v>417</v>
      </c>
      <c r="B39" s="80" t="s">
        <v>418</v>
      </c>
      <c r="C39" s="57">
        <v>57473622</v>
      </c>
      <c r="D39" s="57">
        <v>56793909</v>
      </c>
      <c r="E39" s="57">
        <v>56793909</v>
      </c>
    </row>
    <row r="40" spans="1:5" s="312" customFormat="1" ht="15" customHeight="1" thickBot="1" x14ac:dyDescent="0.25">
      <c r="A40" s="158" t="s">
        <v>19</v>
      </c>
      <c r="B40" s="159" t="s">
        <v>419</v>
      </c>
      <c r="C40" s="239">
        <f>+C35+C36</f>
        <v>57473772</v>
      </c>
      <c r="D40" s="239">
        <f>+D35+D36</f>
        <v>58027613</v>
      </c>
      <c r="E40" s="239">
        <f>+E35+E36</f>
        <v>58027613</v>
      </c>
    </row>
    <row r="41" spans="1:5" s="309" customFormat="1" ht="16.5" customHeight="1" thickBot="1" x14ac:dyDescent="0.25">
      <c r="A41" s="164"/>
      <c r="B41" s="165" t="s">
        <v>47</v>
      </c>
      <c r="C41" s="165"/>
      <c r="D41" s="239"/>
      <c r="E41" s="239"/>
    </row>
    <row r="42" spans="1:5" s="317" customFormat="1" ht="12" customHeight="1" thickBot="1" x14ac:dyDescent="0.25">
      <c r="A42" s="133" t="s">
        <v>10</v>
      </c>
      <c r="B42" s="69" t="s">
        <v>420</v>
      </c>
      <c r="C42" s="195">
        <f>SUM(C43:C47)</f>
        <v>57473772</v>
      </c>
      <c r="D42" s="195">
        <f>SUM(D43:D47)</f>
        <v>58027613</v>
      </c>
      <c r="E42" s="195">
        <f>SUM(E43:E47)</f>
        <v>58027613</v>
      </c>
    </row>
    <row r="43" spans="1:5" ht="12" customHeight="1" x14ac:dyDescent="0.2">
      <c r="A43" s="311" t="s">
        <v>72</v>
      </c>
      <c r="B43" s="5" t="s">
        <v>40</v>
      </c>
      <c r="C43" s="54">
        <v>46920056</v>
      </c>
      <c r="D43" s="54">
        <v>47326027</v>
      </c>
      <c r="E43" s="54">
        <v>47326027</v>
      </c>
    </row>
    <row r="44" spans="1:5" ht="12" customHeight="1" x14ac:dyDescent="0.2">
      <c r="A44" s="311" t="s">
        <v>73</v>
      </c>
      <c r="B44" s="4" t="s">
        <v>134</v>
      </c>
      <c r="C44" s="56">
        <v>9494612</v>
      </c>
      <c r="D44" s="56">
        <v>9376662</v>
      </c>
      <c r="E44" s="56">
        <v>9376662</v>
      </c>
    </row>
    <row r="45" spans="1:5" ht="12" customHeight="1" x14ac:dyDescent="0.2">
      <c r="A45" s="311" t="s">
        <v>74</v>
      </c>
      <c r="B45" s="4" t="s">
        <v>98</v>
      </c>
      <c r="C45" s="56">
        <v>1059104</v>
      </c>
      <c r="D45" s="56">
        <v>1324924</v>
      </c>
      <c r="E45" s="56">
        <v>1324924</v>
      </c>
    </row>
    <row r="46" spans="1:5" ht="12" customHeight="1" x14ac:dyDescent="0.2">
      <c r="A46" s="311" t="s">
        <v>75</v>
      </c>
      <c r="B46" s="4" t="s">
        <v>135</v>
      </c>
      <c r="C46" s="56"/>
      <c r="D46" s="56"/>
      <c r="E46" s="56"/>
    </row>
    <row r="47" spans="1:5" ht="12" customHeight="1" thickBot="1" x14ac:dyDescent="0.25">
      <c r="A47" s="311" t="s">
        <v>105</v>
      </c>
      <c r="B47" s="4" t="s">
        <v>136</v>
      </c>
      <c r="C47" s="56"/>
      <c r="D47" s="56"/>
      <c r="E47" s="56"/>
    </row>
    <row r="48" spans="1:5" ht="12" customHeight="1" thickBot="1" x14ac:dyDescent="0.25">
      <c r="A48" s="133" t="s">
        <v>11</v>
      </c>
      <c r="B48" s="69" t="s">
        <v>421</v>
      </c>
      <c r="C48" s="195">
        <f>SUM(C49:C51)</f>
        <v>0</v>
      </c>
      <c r="D48" s="195">
        <f>SUM(D49:D51)</f>
        <v>0</v>
      </c>
      <c r="E48" s="195">
        <f>SUM(E49:E51)</f>
        <v>0</v>
      </c>
    </row>
    <row r="49" spans="1:5" s="317" customFormat="1" ht="12" customHeight="1" x14ac:dyDescent="0.2">
      <c r="A49" s="311" t="s">
        <v>78</v>
      </c>
      <c r="B49" s="5" t="s">
        <v>162</v>
      </c>
      <c r="C49" s="54"/>
      <c r="D49" s="54"/>
      <c r="E49" s="54"/>
    </row>
    <row r="50" spans="1:5" ht="12" customHeight="1" x14ac:dyDescent="0.2">
      <c r="A50" s="311" t="s">
        <v>79</v>
      </c>
      <c r="B50" s="4" t="s">
        <v>138</v>
      </c>
      <c r="C50" s="56"/>
      <c r="D50" s="56"/>
      <c r="E50" s="56"/>
    </row>
    <row r="51" spans="1:5" ht="12" customHeight="1" x14ac:dyDescent="0.2">
      <c r="A51" s="311" t="s">
        <v>80</v>
      </c>
      <c r="B51" s="4" t="s">
        <v>48</v>
      </c>
      <c r="C51" s="56"/>
      <c r="D51" s="56"/>
      <c r="E51" s="56"/>
    </row>
    <row r="52" spans="1:5" ht="12" customHeight="1" thickBot="1" x14ac:dyDescent="0.25">
      <c r="A52" s="311" t="s">
        <v>81</v>
      </c>
      <c r="B52" s="4" t="s">
        <v>5</v>
      </c>
      <c r="C52" s="56"/>
      <c r="D52" s="56"/>
      <c r="E52" s="56"/>
    </row>
    <row r="53" spans="1:5" ht="15" customHeight="1" thickBot="1" x14ac:dyDescent="0.25">
      <c r="A53" s="133" t="s">
        <v>12</v>
      </c>
      <c r="B53" s="166" t="s">
        <v>422</v>
      </c>
      <c r="C53" s="240">
        <f>+C42+C48</f>
        <v>57473772</v>
      </c>
      <c r="D53" s="240">
        <f>+D42+D48</f>
        <v>58027613</v>
      </c>
      <c r="E53" s="240">
        <f>+E42+E48</f>
        <v>58027613</v>
      </c>
    </row>
    <row r="54" spans="1:5" ht="15" customHeight="1" thickBot="1" x14ac:dyDescent="0.25">
      <c r="A54" s="169"/>
      <c r="B54" s="170"/>
      <c r="C54" s="241"/>
      <c r="D54" s="241"/>
      <c r="E54" s="241"/>
    </row>
    <row r="55" spans="1:5" ht="14.25" customHeight="1" thickBot="1" x14ac:dyDescent="0.25">
      <c r="A55" s="169" t="s">
        <v>158</v>
      </c>
      <c r="B55" s="170"/>
      <c r="C55" s="67">
        <v>12</v>
      </c>
      <c r="D55" s="67">
        <v>13</v>
      </c>
      <c r="E55" s="67">
        <v>13</v>
      </c>
    </row>
    <row r="56" spans="1:5" ht="13.5" thickBot="1" x14ac:dyDescent="0.25">
      <c r="A56" s="169" t="s">
        <v>159</v>
      </c>
      <c r="B56" s="170"/>
      <c r="C56" s="67"/>
      <c r="D56" s="67"/>
      <c r="E56" s="67"/>
    </row>
  </sheetData>
  <phoneticPr fontId="28" type="noConversion"/>
  <pageMargins left="0.74803149606299213" right="0.74803149606299213" top="0.98425196850393704" bottom="0.98425196850393704" header="0.51181102362204722" footer="0.51181102362204722"/>
  <pageSetup paperSize="9" scale="80" fitToWidth="3" fitToHeight="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selection activeCell="M25" sqref="M25"/>
    </sheetView>
  </sheetViews>
  <sheetFormatPr defaultRowHeight="12.75" x14ac:dyDescent="0.2"/>
  <cols>
    <col min="1" max="1" width="13.83203125" style="167" customWidth="1"/>
    <col min="2" max="2" width="67" style="168" customWidth="1"/>
    <col min="3" max="3" width="9" style="168" customWidth="1"/>
    <col min="4" max="4" width="10" style="168" customWidth="1"/>
    <col min="5" max="16384" width="9.33203125" style="168"/>
  </cols>
  <sheetData>
    <row r="1" spans="1:5" s="150" customFormat="1" ht="21" customHeight="1" thickBot="1" x14ac:dyDescent="0.25">
      <c r="A1" s="149"/>
      <c r="B1" s="302"/>
      <c r="C1" s="302"/>
      <c r="D1" s="303" t="s">
        <v>964</v>
      </c>
    </row>
    <row r="2" spans="1:5" s="305" customFormat="1" ht="25.5" customHeight="1" x14ac:dyDescent="0.2">
      <c r="A2" s="296" t="s">
        <v>156</v>
      </c>
      <c r="B2" s="231" t="s">
        <v>401</v>
      </c>
      <c r="C2" s="356"/>
      <c r="D2" s="304" t="s">
        <v>402</v>
      </c>
    </row>
    <row r="3" spans="1:5" s="305" customFormat="1" ht="24.75" thickBot="1" x14ac:dyDescent="0.25">
      <c r="A3" s="306" t="s">
        <v>155</v>
      </c>
      <c r="B3" s="232" t="s">
        <v>424</v>
      </c>
      <c r="C3" s="357"/>
      <c r="D3" s="307" t="s">
        <v>51</v>
      </c>
    </row>
    <row r="4" spans="1:5" s="308" customFormat="1" ht="15.95" customHeight="1" thickBot="1" x14ac:dyDescent="0.3">
      <c r="A4" s="151"/>
      <c r="B4" s="151"/>
      <c r="C4" s="151"/>
      <c r="D4" s="152" t="s">
        <v>923</v>
      </c>
    </row>
    <row r="5" spans="1:5" ht="60.75" thickBot="1" x14ac:dyDescent="0.25">
      <c r="A5" s="254" t="s">
        <v>157</v>
      </c>
      <c r="B5" s="153" t="s">
        <v>44</v>
      </c>
      <c r="C5" s="28" t="s">
        <v>938</v>
      </c>
      <c r="D5" s="28" t="s">
        <v>939</v>
      </c>
      <c r="E5" s="455" t="s">
        <v>940</v>
      </c>
    </row>
    <row r="6" spans="1:5" s="309" customFormat="1" ht="12.95" customHeight="1" thickBot="1" x14ac:dyDescent="0.25">
      <c r="A6" s="130">
        <v>1</v>
      </c>
      <c r="B6" s="131">
        <v>2</v>
      </c>
      <c r="C6" s="358">
        <v>2</v>
      </c>
      <c r="D6" s="132">
        <v>3</v>
      </c>
      <c r="E6" s="132">
        <v>4</v>
      </c>
    </row>
    <row r="7" spans="1:5" s="309" customFormat="1" ht="15.95" customHeight="1" thickBot="1" x14ac:dyDescent="0.25">
      <c r="A7" s="154"/>
      <c r="B7" s="155" t="s">
        <v>45</v>
      </c>
      <c r="C7" s="155"/>
      <c r="D7" s="156"/>
      <c r="E7" s="156"/>
    </row>
    <row r="8" spans="1:5" s="242" customFormat="1" ht="12" customHeight="1" thickBot="1" x14ac:dyDescent="0.25">
      <c r="A8" s="130" t="s">
        <v>10</v>
      </c>
      <c r="B8" s="157" t="s">
        <v>403</v>
      </c>
      <c r="C8" s="359"/>
      <c r="D8" s="195">
        <f>SUM(D9:D18)</f>
        <v>0</v>
      </c>
      <c r="E8" s="195">
        <f>SUM(E9:E18)</f>
        <v>0</v>
      </c>
    </row>
    <row r="9" spans="1:5" s="242" customFormat="1" ht="12" customHeight="1" x14ac:dyDescent="0.2">
      <c r="A9" s="310" t="s">
        <v>72</v>
      </c>
      <c r="B9" s="6" t="s">
        <v>236</v>
      </c>
      <c r="C9" s="333"/>
      <c r="D9" s="233"/>
      <c r="E9" s="233"/>
    </row>
    <row r="10" spans="1:5" s="242" customFormat="1" ht="12" customHeight="1" x14ac:dyDescent="0.2">
      <c r="A10" s="311" t="s">
        <v>73</v>
      </c>
      <c r="B10" s="4" t="s">
        <v>237</v>
      </c>
      <c r="C10" s="334"/>
      <c r="D10" s="193"/>
      <c r="E10" s="193"/>
    </row>
    <row r="11" spans="1:5" s="242" customFormat="1" ht="12" customHeight="1" x14ac:dyDescent="0.2">
      <c r="A11" s="311" t="s">
        <v>74</v>
      </c>
      <c r="B11" s="4" t="s">
        <v>238</v>
      </c>
      <c r="C11" s="334"/>
      <c r="D11" s="193"/>
      <c r="E11" s="193"/>
    </row>
    <row r="12" spans="1:5" s="242" customFormat="1" ht="12" customHeight="1" x14ac:dyDescent="0.2">
      <c r="A12" s="311" t="s">
        <v>75</v>
      </c>
      <c r="B12" s="4" t="s">
        <v>239</v>
      </c>
      <c r="C12" s="334"/>
      <c r="D12" s="193"/>
      <c r="E12" s="193"/>
    </row>
    <row r="13" spans="1:5" s="242" customFormat="1" ht="12" customHeight="1" x14ac:dyDescent="0.2">
      <c r="A13" s="311" t="s">
        <v>105</v>
      </c>
      <c r="B13" s="4" t="s">
        <v>240</v>
      </c>
      <c r="C13" s="334"/>
      <c r="D13" s="193"/>
      <c r="E13" s="193"/>
    </row>
    <row r="14" spans="1:5" s="242" customFormat="1" ht="12" customHeight="1" x14ac:dyDescent="0.2">
      <c r="A14" s="311" t="s">
        <v>76</v>
      </c>
      <c r="B14" s="4" t="s">
        <v>404</v>
      </c>
      <c r="C14" s="334"/>
      <c r="D14" s="193"/>
      <c r="E14" s="193"/>
    </row>
    <row r="15" spans="1:5" s="242" customFormat="1" ht="12" customHeight="1" x14ac:dyDescent="0.2">
      <c r="A15" s="311" t="s">
        <v>77</v>
      </c>
      <c r="B15" s="3" t="s">
        <v>405</v>
      </c>
      <c r="C15" s="342"/>
      <c r="D15" s="193"/>
      <c r="E15" s="193"/>
    </row>
    <row r="16" spans="1:5" s="242" customFormat="1" ht="12" customHeight="1" x14ac:dyDescent="0.2">
      <c r="A16" s="311" t="s">
        <v>84</v>
      </c>
      <c r="B16" s="4" t="s">
        <v>243</v>
      </c>
      <c r="C16" s="342"/>
      <c r="D16" s="234"/>
      <c r="E16" s="234"/>
    </row>
    <row r="17" spans="1:5" s="312" customFormat="1" ht="12" customHeight="1" x14ac:dyDescent="0.2">
      <c r="A17" s="311" t="s">
        <v>85</v>
      </c>
      <c r="B17" s="4" t="s">
        <v>245</v>
      </c>
      <c r="C17" s="334"/>
      <c r="D17" s="193"/>
      <c r="E17" s="193"/>
    </row>
    <row r="18" spans="1:5" s="312" customFormat="1" ht="12" customHeight="1" thickBot="1" x14ac:dyDescent="0.25">
      <c r="A18" s="311" t="s">
        <v>86</v>
      </c>
      <c r="B18" s="3" t="s">
        <v>247</v>
      </c>
      <c r="C18" s="342"/>
      <c r="D18" s="194"/>
      <c r="E18" s="194"/>
    </row>
    <row r="19" spans="1:5" s="242" customFormat="1" ht="12" customHeight="1" thickBot="1" x14ac:dyDescent="0.25">
      <c r="A19" s="130" t="s">
        <v>11</v>
      </c>
      <c r="B19" s="157" t="s">
        <v>406</v>
      </c>
      <c r="C19" s="359"/>
      <c r="D19" s="195">
        <f>SUM(D20:D22)</f>
        <v>0</v>
      </c>
      <c r="E19" s="195">
        <f>SUM(E20:E22)</f>
        <v>0</v>
      </c>
    </row>
    <row r="20" spans="1:5" s="312" customFormat="1" ht="12" customHeight="1" x14ac:dyDescent="0.2">
      <c r="A20" s="311" t="s">
        <v>78</v>
      </c>
      <c r="B20" s="5" t="s">
        <v>209</v>
      </c>
      <c r="C20" s="341"/>
      <c r="D20" s="193"/>
      <c r="E20" s="193"/>
    </row>
    <row r="21" spans="1:5" s="312" customFormat="1" ht="12" customHeight="1" x14ac:dyDescent="0.2">
      <c r="A21" s="311" t="s">
        <v>79</v>
      </c>
      <c r="B21" s="4" t="s">
        <v>407</v>
      </c>
      <c r="C21" s="334"/>
      <c r="D21" s="193"/>
      <c r="E21" s="193"/>
    </row>
    <row r="22" spans="1:5" s="312" customFormat="1" ht="12" customHeight="1" x14ac:dyDescent="0.2">
      <c r="A22" s="311" t="s">
        <v>80</v>
      </c>
      <c r="B22" s="4" t="s">
        <v>408</v>
      </c>
      <c r="C22" s="334"/>
      <c r="D22" s="193"/>
      <c r="E22" s="193"/>
    </row>
    <row r="23" spans="1:5" s="312" customFormat="1" ht="12" customHeight="1" thickBot="1" x14ac:dyDescent="0.25">
      <c r="A23" s="311" t="s">
        <v>81</v>
      </c>
      <c r="B23" s="4" t="s">
        <v>3</v>
      </c>
      <c r="C23" s="334"/>
      <c r="D23" s="193"/>
      <c r="E23" s="193"/>
    </row>
    <row r="24" spans="1:5" s="312" customFormat="1" ht="12" customHeight="1" thickBot="1" x14ac:dyDescent="0.25">
      <c r="A24" s="133" t="s">
        <v>12</v>
      </c>
      <c r="B24" s="69" t="s">
        <v>125</v>
      </c>
      <c r="C24" s="348"/>
      <c r="D24" s="220"/>
      <c r="E24" s="220"/>
    </row>
    <row r="25" spans="1:5" s="312" customFormat="1" ht="12" customHeight="1" thickBot="1" x14ac:dyDescent="0.25">
      <c r="A25" s="133" t="s">
        <v>13</v>
      </c>
      <c r="B25" s="69" t="s">
        <v>409</v>
      </c>
      <c r="C25" s="348"/>
      <c r="D25" s="195">
        <f>+D26+D27</f>
        <v>0</v>
      </c>
      <c r="E25" s="195">
        <f>+E26+E27</f>
        <v>0</v>
      </c>
    </row>
    <row r="26" spans="1:5" s="312" customFormat="1" ht="12" customHeight="1" x14ac:dyDescent="0.2">
      <c r="A26" s="313" t="s">
        <v>223</v>
      </c>
      <c r="B26" s="314" t="s">
        <v>407</v>
      </c>
      <c r="C26" s="360"/>
      <c r="D26" s="54"/>
      <c r="E26" s="54"/>
    </row>
    <row r="27" spans="1:5" s="312" customFormat="1" ht="12" customHeight="1" x14ac:dyDescent="0.2">
      <c r="A27" s="313" t="s">
        <v>229</v>
      </c>
      <c r="B27" s="315" t="s">
        <v>410</v>
      </c>
      <c r="C27" s="361"/>
      <c r="D27" s="300"/>
      <c r="E27" s="300"/>
    </row>
    <row r="28" spans="1:5" s="312" customFormat="1" ht="12" customHeight="1" thickBot="1" x14ac:dyDescent="0.25">
      <c r="A28" s="311" t="s">
        <v>231</v>
      </c>
      <c r="B28" s="316" t="s">
        <v>411</v>
      </c>
      <c r="C28" s="362"/>
      <c r="D28" s="57"/>
      <c r="E28" s="57"/>
    </row>
    <row r="29" spans="1:5" s="312" customFormat="1" ht="12" customHeight="1" thickBot="1" x14ac:dyDescent="0.25">
      <c r="A29" s="133" t="s">
        <v>14</v>
      </c>
      <c r="B29" s="69" t="s">
        <v>412</v>
      </c>
      <c r="C29" s="348"/>
      <c r="D29" s="195">
        <f>+D30+D31+D32</f>
        <v>0</v>
      </c>
      <c r="E29" s="195">
        <f>+E30+E31+E32</f>
        <v>0</v>
      </c>
    </row>
    <row r="30" spans="1:5" s="312" customFormat="1" ht="12" customHeight="1" x14ac:dyDescent="0.2">
      <c r="A30" s="313" t="s">
        <v>65</v>
      </c>
      <c r="B30" s="314" t="s">
        <v>249</v>
      </c>
      <c r="C30" s="360"/>
      <c r="D30" s="54"/>
      <c r="E30" s="54"/>
    </row>
    <row r="31" spans="1:5" s="312" customFormat="1" ht="12" customHeight="1" x14ac:dyDescent="0.2">
      <c r="A31" s="313" t="s">
        <v>66</v>
      </c>
      <c r="B31" s="315" t="s">
        <v>250</v>
      </c>
      <c r="C31" s="361"/>
      <c r="D31" s="300"/>
      <c r="E31" s="300"/>
    </row>
    <row r="32" spans="1:5" s="312" customFormat="1" ht="12" customHeight="1" thickBot="1" x14ac:dyDescent="0.25">
      <c r="A32" s="311" t="s">
        <v>67</v>
      </c>
      <c r="B32" s="80" t="s">
        <v>252</v>
      </c>
      <c r="C32" s="363"/>
      <c r="D32" s="57"/>
      <c r="E32" s="57"/>
    </row>
    <row r="33" spans="1:5" s="242" customFormat="1" ht="12" customHeight="1" thickBot="1" x14ac:dyDescent="0.25">
      <c r="A33" s="133" t="s">
        <v>15</v>
      </c>
      <c r="B33" s="69" t="s">
        <v>371</v>
      </c>
      <c r="C33" s="348"/>
      <c r="D33" s="220"/>
      <c r="E33" s="220"/>
    </row>
    <row r="34" spans="1:5" s="242" customFormat="1" ht="12" customHeight="1" thickBot="1" x14ac:dyDescent="0.25">
      <c r="A34" s="133" t="s">
        <v>16</v>
      </c>
      <c r="B34" s="69" t="s">
        <v>0</v>
      </c>
      <c r="C34" s="364"/>
      <c r="D34" s="235"/>
      <c r="E34" s="235"/>
    </row>
    <row r="35" spans="1:5" s="242" customFormat="1" ht="12" customHeight="1" thickBot="1" x14ac:dyDescent="0.25">
      <c r="A35" s="130" t="s">
        <v>17</v>
      </c>
      <c r="B35" s="69" t="s">
        <v>413</v>
      </c>
      <c r="C35" s="364"/>
      <c r="D35" s="236">
        <f>+D8+D19+D24+D25+D29+D33+D34</f>
        <v>0</v>
      </c>
      <c r="E35" s="236">
        <f>+E8+E19+E24+E25+E29+E33+E34</f>
        <v>0</v>
      </c>
    </row>
    <row r="36" spans="1:5" s="242" customFormat="1" ht="12" customHeight="1" thickBot="1" x14ac:dyDescent="0.25">
      <c r="A36" s="158" t="s">
        <v>18</v>
      </c>
      <c r="B36" s="69" t="s">
        <v>414</v>
      </c>
      <c r="C36" s="364"/>
      <c r="D36" s="236">
        <f>+D37+D38+D39</f>
        <v>0</v>
      </c>
      <c r="E36" s="236">
        <f>+E37+E38+E39</f>
        <v>0</v>
      </c>
    </row>
    <row r="37" spans="1:5" s="242" customFormat="1" ht="12" customHeight="1" x14ac:dyDescent="0.2">
      <c r="A37" s="313" t="s">
        <v>415</v>
      </c>
      <c r="B37" s="314" t="s">
        <v>171</v>
      </c>
      <c r="C37" s="360"/>
      <c r="D37" s="54"/>
      <c r="E37" s="54"/>
    </row>
    <row r="38" spans="1:5" s="242" customFormat="1" ht="12" customHeight="1" x14ac:dyDescent="0.2">
      <c r="A38" s="313" t="s">
        <v>416</v>
      </c>
      <c r="B38" s="315" t="s">
        <v>4</v>
      </c>
      <c r="C38" s="361"/>
      <c r="D38" s="300"/>
      <c r="E38" s="300"/>
    </row>
    <row r="39" spans="1:5" s="312" customFormat="1" ht="12" customHeight="1" thickBot="1" x14ac:dyDescent="0.25">
      <c r="A39" s="311" t="s">
        <v>417</v>
      </c>
      <c r="B39" s="80" t="s">
        <v>418</v>
      </c>
      <c r="C39" s="363"/>
      <c r="D39" s="57"/>
      <c r="E39" s="57"/>
    </row>
    <row r="40" spans="1:5" s="312" customFormat="1" ht="15" customHeight="1" thickBot="1" x14ac:dyDescent="0.25">
      <c r="A40" s="158" t="s">
        <v>19</v>
      </c>
      <c r="B40" s="159" t="s">
        <v>419</v>
      </c>
      <c r="C40" s="365"/>
      <c r="D40" s="239">
        <f>+D35+D36</f>
        <v>0</v>
      </c>
      <c r="E40" s="239">
        <f>+E35+E36</f>
        <v>0</v>
      </c>
    </row>
    <row r="41" spans="1:5" s="309" customFormat="1" ht="16.5" customHeight="1" thickBot="1" x14ac:dyDescent="0.25">
      <c r="A41" s="164"/>
      <c r="B41" s="165" t="s">
        <v>47</v>
      </c>
      <c r="C41" s="165"/>
      <c r="D41" s="239"/>
      <c r="E41" s="239"/>
    </row>
    <row r="42" spans="1:5" s="317" customFormat="1" ht="12" customHeight="1" thickBot="1" x14ac:dyDescent="0.25">
      <c r="A42" s="133" t="s">
        <v>10</v>
      </c>
      <c r="B42" s="69" t="s">
        <v>420</v>
      </c>
      <c r="C42" s="348"/>
      <c r="D42" s="195">
        <f>SUM(D43:D47)</f>
        <v>0</v>
      </c>
      <c r="E42" s="195">
        <f>SUM(E43:E47)</f>
        <v>0</v>
      </c>
    </row>
    <row r="43" spans="1:5" ht="12" customHeight="1" x14ac:dyDescent="0.2">
      <c r="A43" s="311" t="s">
        <v>72</v>
      </c>
      <c r="B43" s="5" t="s">
        <v>40</v>
      </c>
      <c r="C43" s="341"/>
      <c r="D43" s="54"/>
      <c r="E43" s="54"/>
    </row>
    <row r="44" spans="1:5" ht="12" customHeight="1" x14ac:dyDescent="0.2">
      <c r="A44" s="311" t="s">
        <v>73</v>
      </c>
      <c r="B44" s="4" t="s">
        <v>134</v>
      </c>
      <c r="C44" s="334"/>
      <c r="D44" s="56"/>
      <c r="E44" s="56"/>
    </row>
    <row r="45" spans="1:5" ht="12" customHeight="1" x14ac:dyDescent="0.2">
      <c r="A45" s="311" t="s">
        <v>74</v>
      </c>
      <c r="B45" s="4" t="s">
        <v>98</v>
      </c>
      <c r="C45" s="334"/>
      <c r="D45" s="56"/>
      <c r="E45" s="56"/>
    </row>
    <row r="46" spans="1:5" ht="12" customHeight="1" x14ac:dyDescent="0.2">
      <c r="A46" s="311" t="s">
        <v>75</v>
      </c>
      <c r="B46" s="4" t="s">
        <v>135</v>
      </c>
      <c r="C46" s="334"/>
      <c r="D46" s="56"/>
      <c r="E46" s="56"/>
    </row>
    <row r="47" spans="1:5" ht="12" customHeight="1" thickBot="1" x14ac:dyDescent="0.25">
      <c r="A47" s="311" t="s">
        <v>105</v>
      </c>
      <c r="B47" s="4" t="s">
        <v>136</v>
      </c>
      <c r="C47" s="334"/>
      <c r="D47" s="56"/>
      <c r="E47" s="56"/>
    </row>
    <row r="48" spans="1:5" ht="12" customHeight="1" thickBot="1" x14ac:dyDescent="0.25">
      <c r="A48" s="133" t="s">
        <v>11</v>
      </c>
      <c r="B48" s="69" t="s">
        <v>421</v>
      </c>
      <c r="C48" s="348"/>
      <c r="D48" s="195">
        <f>SUM(D49:D51)</f>
        <v>0</v>
      </c>
      <c r="E48" s="195">
        <f>SUM(E49:E51)</f>
        <v>0</v>
      </c>
    </row>
    <row r="49" spans="1:5" s="317" customFormat="1" ht="12" customHeight="1" x14ac:dyDescent="0.2">
      <c r="A49" s="311" t="s">
        <v>78</v>
      </c>
      <c r="B49" s="5" t="s">
        <v>162</v>
      </c>
      <c r="C49" s="341"/>
      <c r="D49" s="54"/>
      <c r="E49" s="54"/>
    </row>
    <row r="50" spans="1:5" ht="12" customHeight="1" x14ac:dyDescent="0.2">
      <c r="A50" s="311" t="s">
        <v>79</v>
      </c>
      <c r="B50" s="4" t="s">
        <v>138</v>
      </c>
      <c r="C50" s="334"/>
      <c r="D50" s="56"/>
      <c r="E50" s="56"/>
    </row>
    <row r="51" spans="1:5" ht="12" customHeight="1" x14ac:dyDescent="0.2">
      <c r="A51" s="311" t="s">
        <v>80</v>
      </c>
      <c r="B51" s="4" t="s">
        <v>48</v>
      </c>
      <c r="C51" s="334"/>
      <c r="D51" s="56"/>
      <c r="E51" s="56"/>
    </row>
    <row r="52" spans="1:5" ht="12" customHeight="1" thickBot="1" x14ac:dyDescent="0.25">
      <c r="A52" s="311" t="s">
        <v>81</v>
      </c>
      <c r="B52" s="4" t="s">
        <v>5</v>
      </c>
      <c r="C52" s="334"/>
      <c r="D52" s="56"/>
      <c r="E52" s="56"/>
    </row>
    <row r="53" spans="1:5" ht="15" customHeight="1" thickBot="1" x14ac:dyDescent="0.25">
      <c r="A53" s="133" t="s">
        <v>12</v>
      </c>
      <c r="B53" s="166" t="s">
        <v>422</v>
      </c>
      <c r="C53" s="366"/>
      <c r="D53" s="240">
        <f>+D42+D48</f>
        <v>0</v>
      </c>
      <c r="E53" s="240">
        <f>+E42+E48</f>
        <v>0</v>
      </c>
    </row>
    <row r="54" spans="1:5" ht="15" customHeight="1" thickBot="1" x14ac:dyDescent="0.25">
      <c r="A54" s="169" t="s">
        <v>158</v>
      </c>
      <c r="B54" s="170"/>
      <c r="C54" s="367"/>
      <c r="D54" s="67"/>
      <c r="E54" s="67"/>
    </row>
    <row r="55" spans="1:5" ht="14.25" customHeight="1" thickBot="1" x14ac:dyDescent="0.25">
      <c r="A55" s="169" t="s">
        <v>159</v>
      </c>
      <c r="B55" s="170"/>
      <c r="C55" s="367"/>
      <c r="D55" s="67"/>
      <c r="E55" s="67"/>
    </row>
  </sheetData>
  <phoneticPr fontId="28" type="noConversion"/>
  <pageMargins left="0.74803149606299213" right="0.74803149606299213" top="0.98425196850393704" bottom="0.98425196850393704" header="0.51181102362204722" footer="0.51181102362204722"/>
  <pageSetup paperSize="9" scale="80" fitToWidth="3" fitToHeight="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selection activeCell="O19" sqref="O19"/>
    </sheetView>
  </sheetViews>
  <sheetFormatPr defaultRowHeight="12.75" x14ac:dyDescent="0.2"/>
  <cols>
    <col min="1" max="1" width="8.6640625" style="167" customWidth="1"/>
    <col min="2" max="2" width="70.6640625" style="168" customWidth="1"/>
    <col min="3" max="3" width="11" style="168" customWidth="1"/>
    <col min="4" max="4" width="10.83203125" style="168" customWidth="1"/>
    <col min="5" max="16384" width="9.33203125" style="168"/>
  </cols>
  <sheetData>
    <row r="1" spans="1:5" s="150" customFormat="1" ht="21" customHeight="1" thickBot="1" x14ac:dyDescent="0.25">
      <c r="A1" s="149"/>
      <c r="B1" s="302"/>
      <c r="C1" s="302"/>
      <c r="D1" s="303" t="s">
        <v>965</v>
      </c>
    </row>
    <row r="2" spans="1:5" s="305" customFormat="1" ht="25.5" customHeight="1" x14ac:dyDescent="0.2">
      <c r="A2" s="296" t="s">
        <v>156</v>
      </c>
      <c r="B2" s="231" t="s">
        <v>401</v>
      </c>
      <c r="C2" s="356"/>
      <c r="D2" s="304" t="s">
        <v>402</v>
      </c>
    </row>
    <row r="3" spans="1:5" s="305" customFormat="1" ht="36.75" thickBot="1" x14ac:dyDescent="0.25">
      <c r="A3" s="306" t="s">
        <v>155</v>
      </c>
      <c r="B3" s="232" t="s">
        <v>425</v>
      </c>
      <c r="C3" s="357"/>
      <c r="D3" s="307" t="s">
        <v>426</v>
      </c>
    </row>
    <row r="4" spans="1:5" s="308" customFormat="1" ht="15.95" customHeight="1" thickBot="1" x14ac:dyDescent="0.3">
      <c r="A4" s="151"/>
      <c r="B4" s="151"/>
      <c r="C4" s="151"/>
      <c r="D4" s="152" t="s">
        <v>922</v>
      </c>
    </row>
    <row r="5" spans="1:5" ht="48.75" thickBot="1" x14ac:dyDescent="0.25">
      <c r="A5" s="254" t="s">
        <v>157</v>
      </c>
      <c r="B5" s="153" t="s">
        <v>44</v>
      </c>
      <c r="C5" s="28" t="s">
        <v>938</v>
      </c>
      <c r="D5" s="28" t="s">
        <v>939</v>
      </c>
      <c r="E5" s="455" t="s">
        <v>940</v>
      </c>
    </row>
    <row r="6" spans="1:5" s="309" customFormat="1" ht="12.95" customHeight="1" thickBot="1" x14ac:dyDescent="0.25">
      <c r="A6" s="130">
        <v>1</v>
      </c>
      <c r="B6" s="131">
        <v>2</v>
      </c>
      <c r="C6" s="358">
        <v>3</v>
      </c>
      <c r="D6" s="132">
        <v>4</v>
      </c>
      <c r="E6" s="132">
        <v>5</v>
      </c>
    </row>
    <row r="7" spans="1:5" s="309" customFormat="1" ht="15.95" customHeight="1" thickBot="1" x14ac:dyDescent="0.25">
      <c r="A7" s="154"/>
      <c r="B7" s="155" t="s">
        <v>45</v>
      </c>
      <c r="C7" s="155"/>
      <c r="D7" s="156"/>
      <c r="E7" s="156"/>
    </row>
    <row r="8" spans="1:5" s="242" customFormat="1" ht="12" customHeight="1" thickBot="1" x14ac:dyDescent="0.25">
      <c r="A8" s="130" t="s">
        <v>10</v>
      </c>
      <c r="B8" s="157" t="s">
        <v>403</v>
      </c>
      <c r="C8" s="359"/>
      <c r="D8" s="195">
        <f>SUM(D9:D18)</f>
        <v>0</v>
      </c>
      <c r="E8" s="195">
        <f>SUM(E9:E18)</f>
        <v>0</v>
      </c>
    </row>
    <row r="9" spans="1:5" s="242" customFormat="1" ht="12" customHeight="1" x14ac:dyDescent="0.2">
      <c r="A9" s="310" t="s">
        <v>72</v>
      </c>
      <c r="B9" s="6" t="s">
        <v>236</v>
      </c>
      <c r="C9" s="333"/>
      <c r="D9" s="233"/>
      <c r="E9" s="233"/>
    </row>
    <row r="10" spans="1:5" s="242" customFormat="1" ht="12" customHeight="1" x14ac:dyDescent="0.2">
      <c r="A10" s="311" t="s">
        <v>73</v>
      </c>
      <c r="B10" s="4" t="s">
        <v>237</v>
      </c>
      <c r="C10" s="334"/>
      <c r="D10" s="193"/>
      <c r="E10" s="193"/>
    </row>
    <row r="11" spans="1:5" s="242" customFormat="1" ht="12" customHeight="1" x14ac:dyDescent="0.2">
      <c r="A11" s="311" t="s">
        <v>74</v>
      </c>
      <c r="B11" s="4" t="s">
        <v>238</v>
      </c>
      <c r="C11" s="334"/>
      <c r="D11" s="193"/>
      <c r="E11" s="193"/>
    </row>
    <row r="12" spans="1:5" s="242" customFormat="1" ht="12" customHeight="1" x14ac:dyDescent="0.2">
      <c r="A12" s="311" t="s">
        <v>75</v>
      </c>
      <c r="B12" s="4" t="s">
        <v>239</v>
      </c>
      <c r="C12" s="334"/>
      <c r="D12" s="193"/>
      <c r="E12" s="193"/>
    </row>
    <row r="13" spans="1:5" s="242" customFormat="1" ht="12" customHeight="1" x14ac:dyDescent="0.2">
      <c r="A13" s="311" t="s">
        <v>105</v>
      </c>
      <c r="B13" s="4" t="s">
        <v>240</v>
      </c>
      <c r="C13" s="334"/>
      <c r="D13" s="193"/>
      <c r="E13" s="193"/>
    </row>
    <row r="14" spans="1:5" s="242" customFormat="1" ht="12" customHeight="1" x14ac:dyDescent="0.2">
      <c r="A14" s="311" t="s">
        <v>76</v>
      </c>
      <c r="B14" s="4" t="s">
        <v>404</v>
      </c>
      <c r="C14" s="334"/>
      <c r="D14" s="193"/>
      <c r="E14" s="193"/>
    </row>
    <row r="15" spans="1:5" s="242" customFormat="1" ht="12" customHeight="1" x14ac:dyDescent="0.2">
      <c r="A15" s="311" t="s">
        <v>77</v>
      </c>
      <c r="B15" s="3" t="s">
        <v>405</v>
      </c>
      <c r="C15" s="342"/>
      <c r="D15" s="193"/>
      <c r="E15" s="193"/>
    </row>
    <row r="16" spans="1:5" s="242" customFormat="1" ht="12" customHeight="1" x14ac:dyDescent="0.2">
      <c r="A16" s="311" t="s">
        <v>84</v>
      </c>
      <c r="B16" s="4" t="s">
        <v>243</v>
      </c>
      <c r="C16" s="342"/>
      <c r="D16" s="234"/>
      <c r="E16" s="234"/>
    </row>
    <row r="17" spans="1:5" s="312" customFormat="1" ht="12" customHeight="1" x14ac:dyDescent="0.2">
      <c r="A17" s="311" t="s">
        <v>85</v>
      </c>
      <c r="B17" s="4" t="s">
        <v>245</v>
      </c>
      <c r="C17" s="334"/>
      <c r="D17" s="193"/>
      <c r="E17" s="193"/>
    </row>
    <row r="18" spans="1:5" s="312" customFormat="1" ht="12" customHeight="1" thickBot="1" x14ac:dyDescent="0.25">
      <c r="A18" s="311" t="s">
        <v>86</v>
      </c>
      <c r="B18" s="3" t="s">
        <v>247</v>
      </c>
      <c r="C18" s="342"/>
      <c r="D18" s="194"/>
      <c r="E18" s="194"/>
    </row>
    <row r="19" spans="1:5" s="242" customFormat="1" ht="12" customHeight="1" thickBot="1" x14ac:dyDescent="0.25">
      <c r="A19" s="130" t="s">
        <v>11</v>
      </c>
      <c r="B19" s="157" t="s">
        <v>406</v>
      </c>
      <c r="C19" s="359"/>
      <c r="D19" s="195">
        <f>SUM(D20:D22)</f>
        <v>0</v>
      </c>
      <c r="E19" s="195">
        <f>SUM(E20:E22)</f>
        <v>0</v>
      </c>
    </row>
    <row r="20" spans="1:5" s="312" customFormat="1" ht="12" customHeight="1" x14ac:dyDescent="0.2">
      <c r="A20" s="311" t="s">
        <v>78</v>
      </c>
      <c r="B20" s="5" t="s">
        <v>209</v>
      </c>
      <c r="C20" s="341"/>
      <c r="D20" s="193"/>
      <c r="E20" s="193"/>
    </row>
    <row r="21" spans="1:5" s="312" customFormat="1" ht="12" customHeight="1" x14ac:dyDescent="0.2">
      <c r="A21" s="311" t="s">
        <v>79</v>
      </c>
      <c r="B21" s="4" t="s">
        <v>407</v>
      </c>
      <c r="C21" s="334"/>
      <c r="D21" s="193"/>
      <c r="E21" s="193"/>
    </row>
    <row r="22" spans="1:5" s="312" customFormat="1" ht="12" customHeight="1" x14ac:dyDescent="0.2">
      <c r="A22" s="311" t="s">
        <v>80</v>
      </c>
      <c r="B22" s="4" t="s">
        <v>408</v>
      </c>
      <c r="C22" s="334"/>
      <c r="D22" s="193"/>
      <c r="E22" s="193"/>
    </row>
    <row r="23" spans="1:5" s="312" customFormat="1" ht="12" customHeight="1" thickBot="1" x14ac:dyDescent="0.25">
      <c r="A23" s="311" t="s">
        <v>81</v>
      </c>
      <c r="B23" s="4" t="s">
        <v>3</v>
      </c>
      <c r="C23" s="334"/>
      <c r="D23" s="193"/>
      <c r="E23" s="193"/>
    </row>
    <row r="24" spans="1:5" s="312" customFormat="1" ht="12" customHeight="1" thickBot="1" x14ac:dyDescent="0.25">
      <c r="A24" s="133" t="s">
        <v>12</v>
      </c>
      <c r="B24" s="69" t="s">
        <v>125</v>
      </c>
      <c r="C24" s="348"/>
      <c r="D24" s="220"/>
      <c r="E24" s="220"/>
    </row>
    <row r="25" spans="1:5" s="312" customFormat="1" ht="12" customHeight="1" thickBot="1" x14ac:dyDescent="0.25">
      <c r="A25" s="133" t="s">
        <v>13</v>
      </c>
      <c r="B25" s="69" t="s">
        <v>409</v>
      </c>
      <c r="C25" s="348"/>
      <c r="D25" s="195">
        <f>+D26+D27</f>
        <v>0</v>
      </c>
      <c r="E25" s="195">
        <f>+E26+E27</f>
        <v>0</v>
      </c>
    </row>
    <row r="26" spans="1:5" s="312" customFormat="1" ht="12" customHeight="1" x14ac:dyDescent="0.2">
      <c r="A26" s="313" t="s">
        <v>223</v>
      </c>
      <c r="B26" s="314" t="s">
        <v>407</v>
      </c>
      <c r="C26" s="360"/>
      <c r="D26" s="54"/>
      <c r="E26" s="54"/>
    </row>
    <row r="27" spans="1:5" s="312" customFormat="1" ht="12" customHeight="1" x14ac:dyDescent="0.2">
      <c r="A27" s="313" t="s">
        <v>229</v>
      </c>
      <c r="B27" s="315" t="s">
        <v>410</v>
      </c>
      <c r="C27" s="361"/>
      <c r="D27" s="300"/>
      <c r="E27" s="300"/>
    </row>
    <row r="28" spans="1:5" s="312" customFormat="1" ht="12" customHeight="1" thickBot="1" x14ac:dyDescent="0.25">
      <c r="A28" s="311" t="s">
        <v>231</v>
      </c>
      <c r="B28" s="316" t="s">
        <v>411</v>
      </c>
      <c r="C28" s="362"/>
      <c r="D28" s="57"/>
      <c r="E28" s="57"/>
    </row>
    <row r="29" spans="1:5" s="312" customFormat="1" ht="12" customHeight="1" thickBot="1" x14ac:dyDescent="0.25">
      <c r="A29" s="133" t="s">
        <v>14</v>
      </c>
      <c r="B29" s="69" t="s">
        <v>412</v>
      </c>
      <c r="C29" s="348"/>
      <c r="D29" s="195">
        <f>+D30+D31+D32</f>
        <v>0</v>
      </c>
      <c r="E29" s="195">
        <f>+E30+E31+E32</f>
        <v>0</v>
      </c>
    </row>
    <row r="30" spans="1:5" s="312" customFormat="1" ht="12" customHeight="1" x14ac:dyDescent="0.2">
      <c r="A30" s="313" t="s">
        <v>65</v>
      </c>
      <c r="B30" s="314" t="s">
        <v>249</v>
      </c>
      <c r="C30" s="360"/>
      <c r="D30" s="54"/>
      <c r="E30" s="54"/>
    </row>
    <row r="31" spans="1:5" s="312" customFormat="1" ht="12" customHeight="1" x14ac:dyDescent="0.2">
      <c r="A31" s="313" t="s">
        <v>66</v>
      </c>
      <c r="B31" s="315" t="s">
        <v>250</v>
      </c>
      <c r="C31" s="361"/>
      <c r="D31" s="300"/>
      <c r="E31" s="300"/>
    </row>
    <row r="32" spans="1:5" s="312" customFormat="1" ht="12" customHeight="1" thickBot="1" x14ac:dyDescent="0.25">
      <c r="A32" s="311" t="s">
        <v>67</v>
      </c>
      <c r="B32" s="80" t="s">
        <v>252</v>
      </c>
      <c r="C32" s="363"/>
      <c r="D32" s="57"/>
      <c r="E32" s="57"/>
    </row>
    <row r="33" spans="1:5" s="242" customFormat="1" ht="12" customHeight="1" thickBot="1" x14ac:dyDescent="0.25">
      <c r="A33" s="133" t="s">
        <v>15</v>
      </c>
      <c r="B33" s="69" t="s">
        <v>371</v>
      </c>
      <c r="C33" s="348"/>
      <c r="D33" s="220"/>
      <c r="E33" s="220"/>
    </row>
    <row r="34" spans="1:5" s="242" customFormat="1" ht="12" customHeight="1" thickBot="1" x14ac:dyDescent="0.25">
      <c r="A34" s="133" t="s">
        <v>16</v>
      </c>
      <c r="B34" s="69" t="s">
        <v>0</v>
      </c>
      <c r="C34" s="364"/>
      <c r="D34" s="235"/>
      <c r="E34" s="235"/>
    </row>
    <row r="35" spans="1:5" s="242" customFormat="1" ht="12" customHeight="1" thickBot="1" x14ac:dyDescent="0.25">
      <c r="A35" s="130" t="s">
        <v>17</v>
      </c>
      <c r="B35" s="69" t="s">
        <v>413</v>
      </c>
      <c r="C35" s="364"/>
      <c r="D35" s="236">
        <f>+D8+D19+D24+D25+D29+D33+D34</f>
        <v>0</v>
      </c>
      <c r="E35" s="236">
        <f>+E8+E19+E24+E25+E29+E33+E34</f>
        <v>0</v>
      </c>
    </row>
    <row r="36" spans="1:5" s="242" customFormat="1" ht="12" customHeight="1" thickBot="1" x14ac:dyDescent="0.25">
      <c r="A36" s="158" t="s">
        <v>18</v>
      </c>
      <c r="B36" s="69" t="s">
        <v>414</v>
      </c>
      <c r="C36" s="364"/>
      <c r="D36" s="236">
        <f>+D37+D38+D39</f>
        <v>0</v>
      </c>
      <c r="E36" s="236">
        <f>+E37+E38+E39</f>
        <v>0</v>
      </c>
    </row>
    <row r="37" spans="1:5" s="242" customFormat="1" ht="12" customHeight="1" x14ac:dyDescent="0.2">
      <c r="A37" s="313" t="s">
        <v>415</v>
      </c>
      <c r="B37" s="314" t="s">
        <v>171</v>
      </c>
      <c r="C37" s="360"/>
      <c r="D37" s="54"/>
      <c r="E37" s="54"/>
    </row>
    <row r="38" spans="1:5" s="242" customFormat="1" ht="12" customHeight="1" x14ac:dyDescent="0.2">
      <c r="A38" s="313" t="s">
        <v>416</v>
      </c>
      <c r="B38" s="315" t="s">
        <v>4</v>
      </c>
      <c r="C38" s="361"/>
      <c r="D38" s="300"/>
      <c r="E38" s="300"/>
    </row>
    <row r="39" spans="1:5" s="312" customFormat="1" ht="12" customHeight="1" thickBot="1" x14ac:dyDescent="0.25">
      <c r="A39" s="311" t="s">
        <v>417</v>
      </c>
      <c r="B39" s="80" t="s">
        <v>418</v>
      </c>
      <c r="C39" s="363"/>
      <c r="D39" s="57"/>
      <c r="E39" s="57"/>
    </row>
    <row r="40" spans="1:5" s="312" customFormat="1" ht="15" customHeight="1" thickBot="1" x14ac:dyDescent="0.25">
      <c r="A40" s="158" t="s">
        <v>19</v>
      </c>
      <c r="B40" s="159" t="s">
        <v>419</v>
      </c>
      <c r="C40" s="365"/>
      <c r="D40" s="239">
        <f>+D35+D36</f>
        <v>0</v>
      </c>
      <c r="E40" s="239">
        <f>+E35+E36</f>
        <v>0</v>
      </c>
    </row>
    <row r="41" spans="1:5" s="309" customFormat="1" ht="16.5" customHeight="1" thickBot="1" x14ac:dyDescent="0.25">
      <c r="A41" s="164"/>
      <c r="B41" s="165" t="s">
        <v>47</v>
      </c>
      <c r="C41" s="165"/>
      <c r="D41" s="239"/>
      <c r="E41" s="239"/>
    </row>
    <row r="42" spans="1:5" s="317" customFormat="1" ht="12" customHeight="1" thickBot="1" x14ac:dyDescent="0.25">
      <c r="A42" s="133" t="s">
        <v>10</v>
      </c>
      <c r="B42" s="69" t="s">
        <v>420</v>
      </c>
      <c r="C42" s="348"/>
      <c r="D42" s="195">
        <f>SUM(D43:D47)</f>
        <v>0</v>
      </c>
      <c r="E42" s="195">
        <f>SUM(E43:E47)</f>
        <v>0</v>
      </c>
    </row>
    <row r="43" spans="1:5" ht="12" customHeight="1" x14ac:dyDescent="0.2">
      <c r="A43" s="311" t="s">
        <v>72</v>
      </c>
      <c r="B43" s="5" t="s">
        <v>40</v>
      </c>
      <c r="C43" s="341"/>
      <c r="D43" s="54"/>
      <c r="E43" s="54"/>
    </row>
    <row r="44" spans="1:5" ht="12" customHeight="1" x14ac:dyDescent="0.2">
      <c r="A44" s="311" t="s">
        <v>73</v>
      </c>
      <c r="B44" s="4" t="s">
        <v>134</v>
      </c>
      <c r="C44" s="334"/>
      <c r="D44" s="56"/>
      <c r="E44" s="56"/>
    </row>
    <row r="45" spans="1:5" ht="12" customHeight="1" x14ac:dyDescent="0.2">
      <c r="A45" s="311" t="s">
        <v>74</v>
      </c>
      <c r="B45" s="4" t="s">
        <v>98</v>
      </c>
      <c r="C45" s="334"/>
      <c r="D45" s="56"/>
      <c r="E45" s="56"/>
    </row>
    <row r="46" spans="1:5" ht="12" customHeight="1" x14ac:dyDescent="0.2">
      <c r="A46" s="311" t="s">
        <v>75</v>
      </c>
      <c r="B46" s="4" t="s">
        <v>135</v>
      </c>
      <c r="C46" s="334"/>
      <c r="D46" s="56"/>
      <c r="E46" s="56"/>
    </row>
    <row r="47" spans="1:5" ht="12" customHeight="1" thickBot="1" x14ac:dyDescent="0.25">
      <c r="A47" s="311" t="s">
        <v>105</v>
      </c>
      <c r="B47" s="4" t="s">
        <v>136</v>
      </c>
      <c r="C47" s="334"/>
      <c r="D47" s="56"/>
      <c r="E47" s="56"/>
    </row>
    <row r="48" spans="1:5" ht="12" customHeight="1" thickBot="1" x14ac:dyDescent="0.25">
      <c r="A48" s="133" t="s">
        <v>11</v>
      </c>
      <c r="B48" s="69" t="s">
        <v>421</v>
      </c>
      <c r="C48" s="348"/>
      <c r="D48" s="195">
        <f>SUM(D49:D51)</f>
        <v>0</v>
      </c>
      <c r="E48" s="195">
        <f>SUM(E49:E51)</f>
        <v>0</v>
      </c>
    </row>
    <row r="49" spans="1:5" s="317" customFormat="1" ht="12" customHeight="1" x14ac:dyDescent="0.2">
      <c r="A49" s="311" t="s">
        <v>78</v>
      </c>
      <c r="B49" s="5" t="s">
        <v>162</v>
      </c>
      <c r="C49" s="341"/>
      <c r="D49" s="54"/>
      <c r="E49" s="54"/>
    </row>
    <row r="50" spans="1:5" ht="12" customHeight="1" x14ac:dyDescent="0.2">
      <c r="A50" s="311" t="s">
        <v>79</v>
      </c>
      <c r="B50" s="4" t="s">
        <v>138</v>
      </c>
      <c r="C50" s="334"/>
      <c r="D50" s="56"/>
      <c r="E50" s="56"/>
    </row>
    <row r="51" spans="1:5" ht="12" customHeight="1" x14ac:dyDescent="0.2">
      <c r="A51" s="311" t="s">
        <v>80</v>
      </c>
      <c r="B51" s="4" t="s">
        <v>48</v>
      </c>
      <c r="C51" s="334"/>
      <c r="D51" s="56"/>
      <c r="E51" s="56"/>
    </row>
    <row r="52" spans="1:5" ht="12" customHeight="1" thickBot="1" x14ac:dyDescent="0.25">
      <c r="A52" s="311" t="s">
        <v>81</v>
      </c>
      <c r="B52" s="4" t="s">
        <v>5</v>
      </c>
      <c r="C52" s="334"/>
      <c r="D52" s="56"/>
      <c r="E52" s="56"/>
    </row>
    <row r="53" spans="1:5" ht="15" customHeight="1" thickBot="1" x14ac:dyDescent="0.25">
      <c r="A53" s="133" t="s">
        <v>12</v>
      </c>
      <c r="B53" s="166" t="s">
        <v>422</v>
      </c>
      <c r="C53" s="366"/>
      <c r="D53" s="240">
        <f>+D42+D48</f>
        <v>0</v>
      </c>
      <c r="E53" s="240">
        <f>+E42+E48</f>
        <v>0</v>
      </c>
    </row>
    <row r="54" spans="1:5" ht="15" customHeight="1" thickBot="1" x14ac:dyDescent="0.25">
      <c r="A54" s="169" t="s">
        <v>158</v>
      </c>
      <c r="B54" s="170"/>
      <c r="C54" s="367"/>
      <c r="D54" s="67"/>
      <c r="E54" s="67"/>
    </row>
    <row r="55" spans="1:5" ht="14.25" customHeight="1" thickBot="1" x14ac:dyDescent="0.25">
      <c r="A55" s="169" t="s">
        <v>159</v>
      </c>
      <c r="B55" s="170"/>
      <c r="C55" s="367"/>
      <c r="D55" s="67"/>
      <c r="E55" s="67"/>
    </row>
  </sheetData>
  <phoneticPr fontId="28" type="noConversion"/>
  <pageMargins left="0.74803149606299213" right="0.74803149606299213" top="0.98425196850393704" bottom="0.98425196850393704" header="0.51181102362204722" footer="0.51181102362204722"/>
  <pageSetup paperSize="9" scale="80" fitToWidth="3" fitToHeight="2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11" workbookViewId="0">
      <selection activeCell="E28" sqref="E28"/>
    </sheetView>
  </sheetViews>
  <sheetFormatPr defaultRowHeight="12.75" x14ac:dyDescent="0.2"/>
  <cols>
    <col min="1" max="1" width="8.83203125" style="167" customWidth="1"/>
    <col min="2" max="2" width="65" style="168" customWidth="1"/>
    <col min="3" max="3" width="11.83203125" style="168" customWidth="1"/>
    <col min="4" max="4" width="13.5" style="168" customWidth="1"/>
    <col min="5" max="5" width="12.33203125" style="168" customWidth="1"/>
    <col min="6" max="16384" width="9.33203125" style="168"/>
  </cols>
  <sheetData>
    <row r="1" spans="1:5" s="150" customFormat="1" ht="21" customHeight="1" thickBot="1" x14ac:dyDescent="0.25">
      <c r="A1" s="149"/>
      <c r="B1" s="302"/>
      <c r="C1" s="302"/>
      <c r="D1" s="303" t="s">
        <v>966</v>
      </c>
    </row>
    <row r="2" spans="1:5" s="305" customFormat="1" ht="33" customHeight="1" x14ac:dyDescent="0.2">
      <c r="A2" s="296" t="s">
        <v>156</v>
      </c>
      <c r="B2" s="231" t="s">
        <v>428</v>
      </c>
      <c r="C2" s="356"/>
      <c r="D2" s="304" t="s">
        <v>402</v>
      </c>
    </row>
    <row r="3" spans="1:5" s="305" customFormat="1" ht="36.75" thickBot="1" x14ac:dyDescent="0.25">
      <c r="A3" s="306" t="s">
        <v>155</v>
      </c>
      <c r="B3" s="232" t="s">
        <v>400</v>
      </c>
      <c r="C3" s="357"/>
      <c r="D3" s="307" t="s">
        <v>399</v>
      </c>
    </row>
    <row r="4" spans="1:5" s="308" customFormat="1" ht="15.95" customHeight="1" thickBot="1" x14ac:dyDescent="0.3">
      <c r="A4" s="151"/>
      <c r="B4" s="151"/>
      <c r="C4" s="151"/>
      <c r="D4" s="152" t="s">
        <v>922</v>
      </c>
    </row>
    <row r="5" spans="1:5" ht="36.75" thickBot="1" x14ac:dyDescent="0.25">
      <c r="A5" s="254" t="s">
        <v>157</v>
      </c>
      <c r="B5" s="153" t="s">
        <v>44</v>
      </c>
      <c r="C5" s="28" t="s">
        <v>938</v>
      </c>
      <c r="D5" s="28" t="s">
        <v>939</v>
      </c>
      <c r="E5" s="455" t="s">
        <v>940</v>
      </c>
    </row>
    <row r="6" spans="1:5" s="309" customFormat="1" ht="12.95" customHeight="1" thickBot="1" x14ac:dyDescent="0.25">
      <c r="A6" s="130">
        <v>1</v>
      </c>
      <c r="B6" s="131">
        <v>2</v>
      </c>
      <c r="C6" s="358">
        <v>3</v>
      </c>
      <c r="D6" s="132">
        <v>4</v>
      </c>
      <c r="E6" s="132">
        <v>5</v>
      </c>
    </row>
    <row r="7" spans="1:5" s="309" customFormat="1" ht="15.95" customHeight="1" thickBot="1" x14ac:dyDescent="0.25">
      <c r="A7" s="154"/>
      <c r="B7" s="155" t="s">
        <v>45</v>
      </c>
      <c r="C7" s="155"/>
      <c r="D7" s="156"/>
      <c r="E7" s="156"/>
    </row>
    <row r="8" spans="1:5" s="242" customFormat="1" ht="12" customHeight="1" thickBot="1" x14ac:dyDescent="0.25">
      <c r="A8" s="130" t="s">
        <v>10</v>
      </c>
      <c r="B8" s="157" t="s">
        <v>403</v>
      </c>
      <c r="C8" s="195">
        <f>SUM(C9:C18)</f>
        <v>2500</v>
      </c>
      <c r="D8" s="195">
        <f>SUM(D9:D18)</f>
        <v>2</v>
      </c>
      <c r="E8" s="195">
        <f>SUM(E9:E18)</f>
        <v>2</v>
      </c>
    </row>
    <row r="9" spans="1:5" s="242" customFormat="1" ht="12" customHeight="1" x14ac:dyDescent="0.2">
      <c r="A9" s="310" t="s">
        <v>72</v>
      </c>
      <c r="B9" s="6" t="s">
        <v>236</v>
      </c>
      <c r="C9" s="233"/>
      <c r="D9" s="233"/>
      <c r="E9" s="233"/>
    </row>
    <row r="10" spans="1:5" s="242" customFormat="1" ht="12" customHeight="1" x14ac:dyDescent="0.2">
      <c r="A10" s="311" t="s">
        <v>73</v>
      </c>
      <c r="B10" s="4" t="s">
        <v>237</v>
      </c>
      <c r="C10" s="193"/>
      <c r="D10" s="193"/>
      <c r="E10" s="193"/>
    </row>
    <row r="11" spans="1:5" s="242" customFormat="1" ht="12" customHeight="1" x14ac:dyDescent="0.2">
      <c r="A11" s="311" t="s">
        <v>74</v>
      </c>
      <c r="B11" s="4" t="s">
        <v>238</v>
      </c>
      <c r="C11" s="193"/>
      <c r="D11" s="193"/>
      <c r="E11" s="193"/>
    </row>
    <row r="12" spans="1:5" s="242" customFormat="1" ht="12" customHeight="1" x14ac:dyDescent="0.2">
      <c r="A12" s="311" t="s">
        <v>75</v>
      </c>
      <c r="B12" s="4" t="s">
        <v>239</v>
      </c>
      <c r="C12" s="193"/>
      <c r="D12" s="193"/>
      <c r="E12" s="193"/>
    </row>
    <row r="13" spans="1:5" s="242" customFormat="1" ht="12" customHeight="1" x14ac:dyDescent="0.2">
      <c r="A13" s="311" t="s">
        <v>105</v>
      </c>
      <c r="B13" s="4" t="s">
        <v>240</v>
      </c>
      <c r="C13" s="193"/>
      <c r="D13" s="193"/>
      <c r="E13" s="193"/>
    </row>
    <row r="14" spans="1:5" s="242" customFormat="1" ht="12" customHeight="1" x14ac:dyDescent="0.2">
      <c r="A14" s="311" t="s">
        <v>76</v>
      </c>
      <c r="B14" s="4" t="s">
        <v>404</v>
      </c>
      <c r="C14" s="193"/>
      <c r="D14" s="193"/>
      <c r="E14" s="193"/>
    </row>
    <row r="15" spans="1:5" s="242" customFormat="1" ht="12" customHeight="1" x14ac:dyDescent="0.2">
      <c r="A15" s="311" t="s">
        <v>77</v>
      </c>
      <c r="B15" s="3" t="s">
        <v>405</v>
      </c>
      <c r="C15" s="193"/>
      <c r="D15" s="193"/>
      <c r="E15" s="193"/>
    </row>
    <row r="16" spans="1:5" s="242" customFormat="1" ht="12" customHeight="1" x14ac:dyDescent="0.2">
      <c r="A16" s="311" t="s">
        <v>84</v>
      </c>
      <c r="B16" s="4" t="s">
        <v>243</v>
      </c>
      <c r="C16" s="234">
        <v>2500</v>
      </c>
      <c r="D16" s="234"/>
      <c r="E16" s="234"/>
    </row>
    <row r="17" spans="1:5" s="312" customFormat="1" ht="12" customHeight="1" x14ac:dyDescent="0.2">
      <c r="A17" s="311" t="s">
        <v>85</v>
      </c>
      <c r="B17" s="4" t="s">
        <v>245</v>
      </c>
      <c r="C17" s="193"/>
      <c r="D17" s="193"/>
      <c r="E17" s="193"/>
    </row>
    <row r="18" spans="1:5" s="312" customFormat="1" ht="12" customHeight="1" thickBot="1" x14ac:dyDescent="0.25">
      <c r="A18" s="311" t="s">
        <v>86</v>
      </c>
      <c r="B18" s="3" t="s">
        <v>247</v>
      </c>
      <c r="C18" s="194"/>
      <c r="D18" s="194">
        <v>2</v>
      </c>
      <c r="E18" s="194">
        <v>2</v>
      </c>
    </row>
    <row r="19" spans="1:5" s="242" customFormat="1" ht="12" customHeight="1" thickBot="1" x14ac:dyDescent="0.25">
      <c r="A19" s="130" t="s">
        <v>11</v>
      </c>
      <c r="B19" s="157" t="s">
        <v>406</v>
      </c>
      <c r="C19" s="195">
        <f>SUM(C20:C22)</f>
        <v>0</v>
      </c>
      <c r="D19" s="195">
        <f>SUM(D20:D22)</f>
        <v>0</v>
      </c>
      <c r="E19" s="195">
        <f>SUM(E20:E22)</f>
        <v>0</v>
      </c>
    </row>
    <row r="20" spans="1:5" s="312" customFormat="1" ht="12" customHeight="1" x14ac:dyDescent="0.2">
      <c r="A20" s="311" t="s">
        <v>78</v>
      </c>
      <c r="B20" s="5" t="s">
        <v>209</v>
      </c>
      <c r="C20" s="193"/>
      <c r="D20" s="193"/>
      <c r="E20" s="193"/>
    </row>
    <row r="21" spans="1:5" s="312" customFormat="1" ht="12" customHeight="1" x14ac:dyDescent="0.2">
      <c r="A21" s="311" t="s">
        <v>79</v>
      </c>
      <c r="B21" s="4" t="s">
        <v>407</v>
      </c>
      <c r="C21" s="193"/>
      <c r="D21" s="193"/>
      <c r="E21" s="193"/>
    </row>
    <row r="22" spans="1:5" s="312" customFormat="1" ht="12" customHeight="1" x14ac:dyDescent="0.2">
      <c r="A22" s="311" t="s">
        <v>80</v>
      </c>
      <c r="B22" s="4" t="s">
        <v>408</v>
      </c>
      <c r="C22" s="193"/>
      <c r="D22" s="193"/>
      <c r="E22" s="193"/>
    </row>
    <row r="23" spans="1:5" s="312" customFormat="1" ht="12" customHeight="1" thickBot="1" x14ac:dyDescent="0.25">
      <c r="A23" s="311" t="s">
        <v>81</v>
      </c>
      <c r="B23" s="4" t="s">
        <v>3</v>
      </c>
      <c r="C23" s="193"/>
      <c r="D23" s="193"/>
      <c r="E23" s="193"/>
    </row>
    <row r="24" spans="1:5" s="312" customFormat="1" ht="12" customHeight="1" thickBot="1" x14ac:dyDescent="0.25">
      <c r="A24" s="133" t="s">
        <v>12</v>
      </c>
      <c r="B24" s="69" t="s">
        <v>125</v>
      </c>
      <c r="C24" s="220"/>
      <c r="D24" s="220"/>
      <c r="E24" s="220"/>
    </row>
    <row r="25" spans="1:5" s="312" customFormat="1" ht="12" customHeight="1" thickBot="1" x14ac:dyDescent="0.25">
      <c r="A25" s="133" t="s">
        <v>13</v>
      </c>
      <c r="B25" s="69" t="s">
        <v>409</v>
      </c>
      <c r="C25" s="195">
        <f>+C26+C27</f>
        <v>0</v>
      </c>
      <c r="D25" s="195">
        <f>+D26+D27</f>
        <v>0</v>
      </c>
      <c r="E25" s="195">
        <f>+E26+E27</f>
        <v>0</v>
      </c>
    </row>
    <row r="26" spans="1:5" s="312" customFormat="1" ht="12" customHeight="1" x14ac:dyDescent="0.2">
      <c r="A26" s="313" t="s">
        <v>223</v>
      </c>
      <c r="B26" s="314" t="s">
        <v>407</v>
      </c>
      <c r="C26" s="54"/>
      <c r="D26" s="54"/>
      <c r="E26" s="54"/>
    </row>
    <row r="27" spans="1:5" s="312" customFormat="1" ht="12" customHeight="1" x14ac:dyDescent="0.2">
      <c r="A27" s="313" t="s">
        <v>229</v>
      </c>
      <c r="B27" s="315" t="s">
        <v>410</v>
      </c>
      <c r="C27" s="300"/>
      <c r="D27" s="300"/>
      <c r="E27" s="300"/>
    </row>
    <row r="28" spans="1:5" s="312" customFormat="1" ht="12" customHeight="1" thickBot="1" x14ac:dyDescent="0.25">
      <c r="A28" s="311" t="s">
        <v>231</v>
      </c>
      <c r="B28" s="316" t="s">
        <v>411</v>
      </c>
      <c r="C28" s="57"/>
      <c r="D28" s="57"/>
      <c r="E28" s="57"/>
    </row>
    <row r="29" spans="1:5" s="312" customFormat="1" ht="12" customHeight="1" thickBot="1" x14ac:dyDescent="0.25">
      <c r="A29" s="133" t="s">
        <v>14</v>
      </c>
      <c r="B29" s="69" t="s">
        <v>412</v>
      </c>
      <c r="C29" s="195">
        <f>+C30+C31+C32</f>
        <v>0</v>
      </c>
      <c r="D29" s="195">
        <f>+D30+D31+D32</f>
        <v>0</v>
      </c>
      <c r="E29" s="195">
        <f>+E30+E31+E32</f>
        <v>0</v>
      </c>
    </row>
    <row r="30" spans="1:5" s="312" customFormat="1" ht="12" customHeight="1" x14ac:dyDescent="0.2">
      <c r="A30" s="313" t="s">
        <v>65</v>
      </c>
      <c r="B30" s="314" t="s">
        <v>249</v>
      </c>
      <c r="C30" s="54"/>
      <c r="D30" s="54"/>
      <c r="E30" s="54"/>
    </row>
    <row r="31" spans="1:5" s="312" customFormat="1" ht="12" customHeight="1" x14ac:dyDescent="0.2">
      <c r="A31" s="313" t="s">
        <v>66</v>
      </c>
      <c r="B31" s="315" t="s">
        <v>250</v>
      </c>
      <c r="C31" s="300"/>
      <c r="D31" s="300"/>
      <c r="E31" s="300"/>
    </row>
    <row r="32" spans="1:5" s="312" customFormat="1" ht="12" customHeight="1" thickBot="1" x14ac:dyDescent="0.25">
      <c r="A32" s="311" t="s">
        <v>67</v>
      </c>
      <c r="B32" s="80" t="s">
        <v>252</v>
      </c>
      <c r="C32" s="57"/>
      <c r="D32" s="57"/>
      <c r="E32" s="57"/>
    </row>
    <row r="33" spans="1:5" s="242" customFormat="1" ht="12" customHeight="1" thickBot="1" x14ac:dyDescent="0.25">
      <c r="A33" s="133" t="s">
        <v>15</v>
      </c>
      <c r="B33" s="69" t="s">
        <v>371</v>
      </c>
      <c r="C33" s="220"/>
      <c r="D33" s="220"/>
      <c r="E33" s="220"/>
    </row>
    <row r="34" spans="1:5" s="242" customFormat="1" ht="12" customHeight="1" thickBot="1" x14ac:dyDescent="0.25">
      <c r="A34" s="133" t="s">
        <v>16</v>
      </c>
      <c r="B34" s="69" t="s">
        <v>0</v>
      </c>
      <c r="C34" s="235"/>
      <c r="D34" s="235"/>
      <c r="E34" s="235"/>
    </row>
    <row r="35" spans="1:5" s="242" customFormat="1" ht="12" customHeight="1" thickBot="1" x14ac:dyDescent="0.25">
      <c r="A35" s="130" t="s">
        <v>17</v>
      </c>
      <c r="B35" s="69" t="s">
        <v>413</v>
      </c>
      <c r="C35" s="236">
        <f>+C8+C19+C24+C25+C29+C33+C34</f>
        <v>2500</v>
      </c>
      <c r="D35" s="236">
        <f>+D8+D19+D24+D25+D29+D33+D34</f>
        <v>2</v>
      </c>
      <c r="E35" s="236">
        <f>+E8+E19+E24+E25+E29+E33+E34</f>
        <v>2</v>
      </c>
    </row>
    <row r="36" spans="1:5" s="242" customFormat="1" ht="12" customHeight="1" thickBot="1" x14ac:dyDescent="0.25">
      <c r="A36" s="158" t="s">
        <v>18</v>
      </c>
      <c r="B36" s="69" t="s">
        <v>414</v>
      </c>
      <c r="C36" s="236">
        <f>+C37+C38+C39</f>
        <v>54019187</v>
      </c>
      <c r="D36" s="236">
        <f>+D37+D38+D39</f>
        <v>56953127</v>
      </c>
      <c r="E36" s="236">
        <f>+E37+E38+E39</f>
        <v>56953127</v>
      </c>
    </row>
    <row r="37" spans="1:5" s="242" customFormat="1" ht="12" customHeight="1" x14ac:dyDescent="0.2">
      <c r="A37" s="313" t="s">
        <v>415</v>
      </c>
      <c r="B37" s="314" t="s">
        <v>171</v>
      </c>
      <c r="C37" s="54"/>
      <c r="D37" s="54"/>
      <c r="E37" s="54"/>
    </row>
    <row r="38" spans="1:5" s="242" customFormat="1" ht="12" customHeight="1" x14ac:dyDescent="0.2">
      <c r="A38" s="313" t="s">
        <v>416</v>
      </c>
      <c r="B38" s="315" t="s">
        <v>4</v>
      </c>
      <c r="C38" s="300"/>
      <c r="D38" s="300"/>
      <c r="E38" s="300"/>
    </row>
    <row r="39" spans="1:5" s="312" customFormat="1" ht="12" customHeight="1" thickBot="1" x14ac:dyDescent="0.25">
      <c r="A39" s="311" t="s">
        <v>417</v>
      </c>
      <c r="B39" s="80" t="s">
        <v>418</v>
      </c>
      <c r="C39" s="57">
        <v>54019187</v>
      </c>
      <c r="D39" s="57">
        <v>56953127</v>
      </c>
      <c r="E39" s="57">
        <v>56953127</v>
      </c>
    </row>
    <row r="40" spans="1:5" s="312" customFormat="1" ht="15" customHeight="1" thickBot="1" x14ac:dyDescent="0.25">
      <c r="A40" s="158" t="s">
        <v>19</v>
      </c>
      <c r="B40" s="159" t="s">
        <v>419</v>
      </c>
      <c r="C40" s="239">
        <f>+C35+C36</f>
        <v>54021687</v>
      </c>
      <c r="D40" s="239">
        <f>+D35+D36</f>
        <v>56953129</v>
      </c>
      <c r="E40" s="239">
        <f>+E35+E36</f>
        <v>56953129</v>
      </c>
    </row>
    <row r="41" spans="1:5" s="309" customFormat="1" ht="16.5" customHeight="1" thickBot="1" x14ac:dyDescent="0.25">
      <c r="A41" s="164"/>
      <c r="B41" s="165" t="s">
        <v>47</v>
      </c>
      <c r="C41" s="165"/>
      <c r="D41" s="239"/>
      <c r="E41" s="239"/>
    </row>
    <row r="42" spans="1:5" s="317" customFormat="1" ht="12" customHeight="1" thickBot="1" x14ac:dyDescent="0.25">
      <c r="A42" s="133" t="s">
        <v>10</v>
      </c>
      <c r="B42" s="69" t="s">
        <v>420</v>
      </c>
      <c r="C42" s="195">
        <f>SUM(C43:C47)</f>
        <v>54021687</v>
      </c>
      <c r="D42" s="195">
        <f>SUM(D43:D47)</f>
        <v>56953129</v>
      </c>
      <c r="E42" s="195">
        <f>SUM(E43:E47)</f>
        <v>56953129</v>
      </c>
    </row>
    <row r="43" spans="1:5" ht="12" customHeight="1" x14ac:dyDescent="0.2">
      <c r="A43" s="311" t="s">
        <v>72</v>
      </c>
      <c r="B43" s="5" t="s">
        <v>40</v>
      </c>
      <c r="C43" s="54">
        <v>41323380</v>
      </c>
      <c r="D43" s="54">
        <v>41437589</v>
      </c>
      <c r="E43" s="54">
        <v>41437589</v>
      </c>
    </row>
    <row r="44" spans="1:5" ht="12" customHeight="1" x14ac:dyDescent="0.2">
      <c r="A44" s="311" t="s">
        <v>73</v>
      </c>
      <c r="B44" s="4" t="s">
        <v>134</v>
      </c>
      <c r="C44" s="56">
        <v>8290517</v>
      </c>
      <c r="D44" s="56">
        <v>8405127</v>
      </c>
      <c r="E44" s="56">
        <v>8405127</v>
      </c>
    </row>
    <row r="45" spans="1:5" ht="12" customHeight="1" x14ac:dyDescent="0.2">
      <c r="A45" s="311" t="s">
        <v>74</v>
      </c>
      <c r="B45" s="4" t="s">
        <v>98</v>
      </c>
      <c r="C45" s="56">
        <v>4407790</v>
      </c>
      <c r="D45" s="56">
        <v>7110413</v>
      </c>
      <c r="E45" s="56">
        <v>7110413</v>
      </c>
    </row>
    <row r="46" spans="1:5" ht="12" customHeight="1" x14ac:dyDescent="0.2">
      <c r="A46" s="311" t="s">
        <v>75</v>
      </c>
      <c r="B46" s="4" t="s">
        <v>135</v>
      </c>
      <c r="C46" s="56"/>
      <c r="D46" s="56"/>
      <c r="E46" s="56"/>
    </row>
    <row r="47" spans="1:5" ht="12" customHeight="1" thickBot="1" x14ac:dyDescent="0.25">
      <c r="A47" s="311" t="s">
        <v>105</v>
      </c>
      <c r="B47" s="4" t="s">
        <v>136</v>
      </c>
      <c r="C47" s="56"/>
      <c r="D47" s="56"/>
      <c r="E47" s="56"/>
    </row>
    <row r="48" spans="1:5" ht="12" customHeight="1" thickBot="1" x14ac:dyDescent="0.25">
      <c r="A48" s="133" t="s">
        <v>11</v>
      </c>
      <c r="B48" s="69" t="s">
        <v>421</v>
      </c>
      <c r="C48" s="195">
        <f>SUM(C49:C51)</f>
        <v>0</v>
      </c>
      <c r="D48" s="195">
        <f>SUM(D49:D51)</f>
        <v>0</v>
      </c>
      <c r="E48" s="195">
        <f>SUM(E49:E51)</f>
        <v>0</v>
      </c>
    </row>
    <row r="49" spans="1:5" s="317" customFormat="1" ht="12" customHeight="1" x14ac:dyDescent="0.2">
      <c r="A49" s="311" t="s">
        <v>78</v>
      </c>
      <c r="B49" s="5" t="s">
        <v>162</v>
      </c>
      <c r="C49" s="54"/>
      <c r="D49" s="54"/>
      <c r="E49" s="54"/>
    </row>
    <row r="50" spans="1:5" ht="12" customHeight="1" x14ac:dyDescent="0.2">
      <c r="A50" s="311" t="s">
        <v>79</v>
      </c>
      <c r="B50" s="4" t="s">
        <v>138</v>
      </c>
      <c r="C50" s="56"/>
      <c r="D50" s="56"/>
      <c r="E50" s="56"/>
    </row>
    <row r="51" spans="1:5" ht="12" customHeight="1" x14ac:dyDescent="0.2">
      <c r="A51" s="311" t="s">
        <v>80</v>
      </c>
      <c r="B51" s="4" t="s">
        <v>48</v>
      </c>
      <c r="C51" s="56"/>
      <c r="D51" s="56"/>
      <c r="E51" s="56"/>
    </row>
    <row r="52" spans="1:5" ht="12" customHeight="1" thickBot="1" x14ac:dyDescent="0.25">
      <c r="A52" s="311" t="s">
        <v>81</v>
      </c>
      <c r="B52" s="4" t="s">
        <v>5</v>
      </c>
      <c r="C52" s="56"/>
      <c r="D52" s="56"/>
      <c r="E52" s="56"/>
    </row>
    <row r="53" spans="1:5" ht="15" customHeight="1" thickBot="1" x14ac:dyDescent="0.25">
      <c r="A53" s="133" t="s">
        <v>12</v>
      </c>
      <c r="B53" s="166" t="s">
        <v>422</v>
      </c>
      <c r="C53" s="240">
        <f>+C42+C48</f>
        <v>54021687</v>
      </c>
      <c r="D53" s="240">
        <f>+D42+D48</f>
        <v>56953129</v>
      </c>
      <c r="E53" s="240">
        <f>+E42+E48</f>
        <v>56953129</v>
      </c>
    </row>
    <row r="54" spans="1:5" ht="15" customHeight="1" thickBot="1" x14ac:dyDescent="0.25">
      <c r="A54" s="169" t="s">
        <v>158</v>
      </c>
      <c r="B54" s="170"/>
      <c r="C54" s="67">
        <v>13</v>
      </c>
      <c r="D54" s="67">
        <v>13</v>
      </c>
      <c r="E54" s="67">
        <v>13</v>
      </c>
    </row>
    <row r="55" spans="1:5" ht="14.25" customHeight="1" thickBot="1" x14ac:dyDescent="0.25">
      <c r="A55" s="169" t="s">
        <v>159</v>
      </c>
      <c r="B55" s="170"/>
      <c r="C55" s="67"/>
      <c r="D55" s="67"/>
      <c r="E55" s="67"/>
    </row>
  </sheetData>
  <phoneticPr fontId="28" type="noConversion"/>
  <pageMargins left="0.74803149606299213" right="0.74803149606299213" top="0.98425196850393704" bottom="0.98425196850393704" header="0.51181102362204722" footer="0.51181102362204722"/>
  <pageSetup paperSize="9" scale="80" fitToWidth="3" fitToHeight="2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selection activeCell="J11" sqref="J11"/>
    </sheetView>
  </sheetViews>
  <sheetFormatPr defaultRowHeight="12.75" x14ac:dyDescent="0.2"/>
  <cols>
    <col min="1" max="1" width="6" style="167" customWidth="1"/>
    <col min="2" max="2" width="62.83203125" style="168" customWidth="1"/>
    <col min="3" max="3" width="13.33203125" style="168" customWidth="1"/>
    <col min="4" max="4" width="12.5" style="168" customWidth="1"/>
    <col min="5" max="5" width="12.83203125" style="168" customWidth="1"/>
    <col min="6" max="16384" width="9.33203125" style="168"/>
  </cols>
  <sheetData>
    <row r="1" spans="1:5" s="150" customFormat="1" ht="21" customHeight="1" thickBot="1" x14ac:dyDescent="0.25">
      <c r="A1" s="149"/>
      <c r="B1" s="302"/>
      <c r="C1" s="302"/>
      <c r="D1" s="303" t="s">
        <v>967</v>
      </c>
    </row>
    <row r="2" spans="1:5" s="305" customFormat="1" ht="25.5" customHeight="1" x14ac:dyDescent="0.2">
      <c r="A2" s="296" t="s">
        <v>156</v>
      </c>
      <c r="B2" s="231" t="s">
        <v>428</v>
      </c>
      <c r="C2" s="356"/>
      <c r="D2" s="304" t="s">
        <v>402</v>
      </c>
    </row>
    <row r="3" spans="1:5" s="305" customFormat="1" ht="60.75" thickBot="1" x14ac:dyDescent="0.25">
      <c r="A3" s="306" t="s">
        <v>155</v>
      </c>
      <c r="B3" s="232" t="s">
        <v>423</v>
      </c>
      <c r="C3" s="357"/>
      <c r="D3" s="307" t="s">
        <v>402</v>
      </c>
    </row>
    <row r="4" spans="1:5" s="308" customFormat="1" ht="15.95" customHeight="1" thickBot="1" x14ac:dyDescent="0.3">
      <c r="A4" s="151"/>
      <c r="B4" s="151"/>
      <c r="C4" s="151"/>
      <c r="D4" s="152" t="s">
        <v>922</v>
      </c>
    </row>
    <row r="5" spans="1:5" ht="36.75" thickBot="1" x14ac:dyDescent="0.25">
      <c r="A5" s="254" t="s">
        <v>157</v>
      </c>
      <c r="B5" s="153" t="s">
        <v>44</v>
      </c>
      <c r="C5" s="28" t="s">
        <v>938</v>
      </c>
      <c r="D5" s="28" t="s">
        <v>939</v>
      </c>
      <c r="E5" s="455" t="s">
        <v>940</v>
      </c>
    </row>
    <row r="6" spans="1:5" s="309" customFormat="1" ht="12.95" customHeight="1" thickBot="1" x14ac:dyDescent="0.25">
      <c r="A6" s="130">
        <v>1</v>
      </c>
      <c r="B6" s="131">
        <v>2</v>
      </c>
      <c r="C6" s="358">
        <v>3</v>
      </c>
      <c r="D6" s="132">
        <v>4</v>
      </c>
      <c r="E6" s="132">
        <v>5</v>
      </c>
    </row>
    <row r="7" spans="1:5" s="309" customFormat="1" ht="15.95" customHeight="1" thickBot="1" x14ac:dyDescent="0.25">
      <c r="A7" s="154"/>
      <c r="B7" s="155" t="s">
        <v>45</v>
      </c>
      <c r="C7" s="155"/>
      <c r="D7" s="156"/>
      <c r="E7" s="156"/>
    </row>
    <row r="8" spans="1:5" s="242" customFormat="1" ht="12" customHeight="1" thickBot="1" x14ac:dyDescent="0.25">
      <c r="A8" s="130" t="s">
        <v>10</v>
      </c>
      <c r="B8" s="157" t="s">
        <v>403</v>
      </c>
      <c r="C8" s="195">
        <f>SUM(C9:C18)</f>
        <v>2500</v>
      </c>
      <c r="D8" s="195">
        <f>SUM(D9:D18)</f>
        <v>2</v>
      </c>
      <c r="E8" s="195">
        <f>SUM(E9:E18)</f>
        <v>2</v>
      </c>
    </row>
    <row r="9" spans="1:5" s="242" customFormat="1" ht="12" customHeight="1" x14ac:dyDescent="0.2">
      <c r="A9" s="310" t="s">
        <v>72</v>
      </c>
      <c r="B9" s="6" t="s">
        <v>236</v>
      </c>
      <c r="C9" s="233"/>
      <c r="D9" s="233"/>
      <c r="E9" s="233"/>
    </row>
    <row r="10" spans="1:5" s="242" customFormat="1" ht="12" customHeight="1" x14ac:dyDescent="0.2">
      <c r="A10" s="311" t="s">
        <v>73</v>
      </c>
      <c r="B10" s="4" t="s">
        <v>237</v>
      </c>
      <c r="C10" s="193"/>
      <c r="D10" s="193"/>
      <c r="E10" s="193"/>
    </row>
    <row r="11" spans="1:5" s="242" customFormat="1" ht="12" customHeight="1" x14ac:dyDescent="0.2">
      <c r="A11" s="311" t="s">
        <v>74</v>
      </c>
      <c r="B11" s="4" t="s">
        <v>427</v>
      </c>
      <c r="C11" s="193"/>
      <c r="D11" s="193"/>
      <c r="E11" s="193"/>
    </row>
    <row r="12" spans="1:5" s="242" customFormat="1" ht="12" customHeight="1" x14ac:dyDescent="0.2">
      <c r="A12" s="311" t="s">
        <v>75</v>
      </c>
      <c r="B12" s="4" t="s">
        <v>239</v>
      </c>
      <c r="C12" s="193"/>
      <c r="D12" s="193"/>
      <c r="E12" s="193"/>
    </row>
    <row r="13" spans="1:5" s="242" customFormat="1" ht="12" customHeight="1" x14ac:dyDescent="0.2">
      <c r="A13" s="311" t="s">
        <v>105</v>
      </c>
      <c r="B13" s="4" t="s">
        <v>240</v>
      </c>
      <c r="C13" s="193"/>
      <c r="D13" s="193"/>
      <c r="E13" s="193"/>
    </row>
    <row r="14" spans="1:5" s="242" customFormat="1" ht="12" customHeight="1" x14ac:dyDescent="0.2">
      <c r="A14" s="311" t="s">
        <v>76</v>
      </c>
      <c r="B14" s="4" t="s">
        <v>404</v>
      </c>
      <c r="C14" s="193"/>
      <c r="D14" s="193"/>
      <c r="E14" s="193"/>
    </row>
    <row r="15" spans="1:5" s="242" customFormat="1" ht="12" customHeight="1" x14ac:dyDescent="0.2">
      <c r="A15" s="311" t="s">
        <v>77</v>
      </c>
      <c r="B15" s="3" t="s">
        <v>405</v>
      </c>
      <c r="C15" s="193"/>
      <c r="D15" s="193"/>
      <c r="E15" s="193"/>
    </row>
    <row r="16" spans="1:5" s="242" customFormat="1" ht="12" customHeight="1" x14ac:dyDescent="0.2">
      <c r="A16" s="311" t="s">
        <v>84</v>
      </c>
      <c r="B16" s="4" t="s">
        <v>243</v>
      </c>
      <c r="C16" s="234">
        <v>2500</v>
      </c>
      <c r="D16" s="234"/>
      <c r="E16" s="234"/>
    </row>
    <row r="17" spans="1:5" s="312" customFormat="1" ht="12" customHeight="1" x14ac:dyDescent="0.2">
      <c r="A17" s="311" t="s">
        <v>85</v>
      </c>
      <c r="B17" s="4" t="s">
        <v>245</v>
      </c>
      <c r="C17" s="193"/>
      <c r="D17" s="193"/>
      <c r="E17" s="193"/>
    </row>
    <row r="18" spans="1:5" s="312" customFormat="1" ht="12" customHeight="1" thickBot="1" x14ac:dyDescent="0.25">
      <c r="A18" s="311" t="s">
        <v>86</v>
      </c>
      <c r="B18" s="3" t="s">
        <v>247</v>
      </c>
      <c r="C18" s="194"/>
      <c r="D18" s="194">
        <v>2</v>
      </c>
      <c r="E18" s="194">
        <v>2</v>
      </c>
    </row>
    <row r="19" spans="1:5" s="242" customFormat="1" ht="12" customHeight="1" thickBot="1" x14ac:dyDescent="0.25">
      <c r="A19" s="130" t="s">
        <v>11</v>
      </c>
      <c r="B19" s="157" t="s">
        <v>406</v>
      </c>
      <c r="C19" s="195">
        <f>SUM(C20:C22)</f>
        <v>0</v>
      </c>
      <c r="D19" s="195">
        <f>SUM(D20:D22)</f>
        <v>0</v>
      </c>
      <c r="E19" s="195">
        <f>SUM(E20:E22)</f>
        <v>0</v>
      </c>
    </row>
    <row r="20" spans="1:5" s="312" customFormat="1" ht="12" customHeight="1" x14ac:dyDescent="0.2">
      <c r="A20" s="311" t="s">
        <v>78</v>
      </c>
      <c r="B20" s="5" t="s">
        <v>209</v>
      </c>
      <c r="C20" s="193"/>
      <c r="D20" s="193"/>
      <c r="E20" s="193"/>
    </row>
    <row r="21" spans="1:5" s="312" customFormat="1" ht="12" customHeight="1" x14ac:dyDescent="0.2">
      <c r="A21" s="311" t="s">
        <v>79</v>
      </c>
      <c r="B21" s="4" t="s">
        <v>407</v>
      </c>
      <c r="C21" s="193"/>
      <c r="D21" s="193"/>
      <c r="E21" s="193"/>
    </row>
    <row r="22" spans="1:5" s="312" customFormat="1" ht="12" customHeight="1" x14ac:dyDescent="0.2">
      <c r="A22" s="311" t="s">
        <v>80</v>
      </c>
      <c r="B22" s="4" t="s">
        <v>408</v>
      </c>
      <c r="C22" s="193"/>
      <c r="D22" s="193"/>
      <c r="E22" s="193"/>
    </row>
    <row r="23" spans="1:5" s="312" customFormat="1" ht="12" customHeight="1" thickBot="1" x14ac:dyDescent="0.25">
      <c r="A23" s="311" t="s">
        <v>81</v>
      </c>
      <c r="B23" s="4" t="s">
        <v>3</v>
      </c>
      <c r="C23" s="193"/>
      <c r="D23" s="193"/>
      <c r="E23" s="193"/>
    </row>
    <row r="24" spans="1:5" s="312" customFormat="1" ht="12" customHeight="1" thickBot="1" x14ac:dyDescent="0.25">
      <c r="A24" s="133" t="s">
        <v>12</v>
      </c>
      <c r="B24" s="69" t="s">
        <v>125</v>
      </c>
      <c r="C24" s="220"/>
      <c r="D24" s="220"/>
      <c r="E24" s="220"/>
    </row>
    <row r="25" spans="1:5" s="312" customFormat="1" ht="12" customHeight="1" thickBot="1" x14ac:dyDescent="0.25">
      <c r="A25" s="133" t="s">
        <v>13</v>
      </c>
      <c r="B25" s="69" t="s">
        <v>409</v>
      </c>
      <c r="C25" s="195">
        <f>+C26+C27</f>
        <v>0</v>
      </c>
      <c r="D25" s="195">
        <f>+D26+D27</f>
        <v>0</v>
      </c>
      <c r="E25" s="195">
        <f>+E26+E27</f>
        <v>0</v>
      </c>
    </row>
    <row r="26" spans="1:5" s="312" customFormat="1" ht="12" customHeight="1" x14ac:dyDescent="0.2">
      <c r="A26" s="313" t="s">
        <v>223</v>
      </c>
      <c r="B26" s="314" t="s">
        <v>407</v>
      </c>
      <c r="C26" s="54"/>
      <c r="D26" s="54"/>
      <c r="E26" s="54"/>
    </row>
    <row r="27" spans="1:5" s="312" customFormat="1" ht="12" customHeight="1" x14ac:dyDescent="0.2">
      <c r="A27" s="313" t="s">
        <v>229</v>
      </c>
      <c r="B27" s="315" t="s">
        <v>410</v>
      </c>
      <c r="C27" s="300"/>
      <c r="D27" s="300"/>
      <c r="E27" s="300"/>
    </row>
    <row r="28" spans="1:5" s="312" customFormat="1" ht="12" customHeight="1" thickBot="1" x14ac:dyDescent="0.25">
      <c r="A28" s="311" t="s">
        <v>231</v>
      </c>
      <c r="B28" s="316" t="s">
        <v>411</v>
      </c>
      <c r="C28" s="57"/>
      <c r="D28" s="57"/>
      <c r="E28" s="57"/>
    </row>
    <row r="29" spans="1:5" s="312" customFormat="1" ht="12" customHeight="1" thickBot="1" x14ac:dyDescent="0.25">
      <c r="A29" s="133" t="s">
        <v>14</v>
      </c>
      <c r="B29" s="69" t="s">
        <v>412</v>
      </c>
      <c r="C29" s="195">
        <f>+C30+C31+C32</f>
        <v>0</v>
      </c>
      <c r="D29" s="195">
        <f>+D30+D31+D32</f>
        <v>0</v>
      </c>
      <c r="E29" s="195">
        <f>+E30+E31+E32</f>
        <v>0</v>
      </c>
    </row>
    <row r="30" spans="1:5" s="312" customFormat="1" ht="12" customHeight="1" x14ac:dyDescent="0.2">
      <c r="A30" s="313" t="s">
        <v>65</v>
      </c>
      <c r="B30" s="314" t="s">
        <v>249</v>
      </c>
      <c r="C30" s="54"/>
      <c r="D30" s="54"/>
      <c r="E30" s="54"/>
    </row>
    <row r="31" spans="1:5" s="312" customFormat="1" ht="12" customHeight="1" x14ac:dyDescent="0.2">
      <c r="A31" s="313" t="s">
        <v>66</v>
      </c>
      <c r="B31" s="315" t="s">
        <v>250</v>
      </c>
      <c r="C31" s="300"/>
      <c r="D31" s="300"/>
      <c r="E31" s="300"/>
    </row>
    <row r="32" spans="1:5" s="312" customFormat="1" ht="12" customHeight="1" thickBot="1" x14ac:dyDescent="0.25">
      <c r="A32" s="311" t="s">
        <v>67</v>
      </c>
      <c r="B32" s="80" t="s">
        <v>252</v>
      </c>
      <c r="C32" s="57"/>
      <c r="D32" s="57"/>
      <c r="E32" s="57"/>
    </row>
    <row r="33" spans="1:5" s="242" customFormat="1" ht="12" customHeight="1" thickBot="1" x14ac:dyDescent="0.25">
      <c r="A33" s="133" t="s">
        <v>15</v>
      </c>
      <c r="B33" s="69" t="s">
        <v>371</v>
      </c>
      <c r="C33" s="220"/>
      <c r="D33" s="220"/>
      <c r="E33" s="220"/>
    </row>
    <row r="34" spans="1:5" s="242" customFormat="1" ht="12" customHeight="1" thickBot="1" x14ac:dyDescent="0.25">
      <c r="A34" s="133" t="s">
        <v>16</v>
      </c>
      <c r="B34" s="69" t="s">
        <v>0</v>
      </c>
      <c r="C34" s="235"/>
      <c r="D34" s="235"/>
      <c r="E34" s="235"/>
    </row>
    <row r="35" spans="1:5" s="242" customFormat="1" ht="12" customHeight="1" thickBot="1" x14ac:dyDescent="0.25">
      <c r="A35" s="130" t="s">
        <v>17</v>
      </c>
      <c r="B35" s="69" t="s">
        <v>413</v>
      </c>
      <c r="C35" s="236">
        <f>+C8+C19+C24+C25+C29+C33+C34</f>
        <v>2500</v>
      </c>
      <c r="D35" s="236">
        <f>+D8+D19+D24+D25+D29+D33+D34</f>
        <v>2</v>
      </c>
      <c r="E35" s="236">
        <f>+E8+E19+E24+E25+E29+E33+E34</f>
        <v>2</v>
      </c>
    </row>
    <row r="36" spans="1:5" s="242" customFormat="1" ht="12" customHeight="1" thickBot="1" x14ac:dyDescent="0.25">
      <c r="A36" s="158" t="s">
        <v>18</v>
      </c>
      <c r="B36" s="69" t="s">
        <v>414</v>
      </c>
      <c r="C36" s="236">
        <f>+C37+C38+C39</f>
        <v>54019187</v>
      </c>
      <c r="D36" s="236">
        <f>+D37+D38+D39</f>
        <v>56953127</v>
      </c>
      <c r="E36" s="236">
        <f>+E37+E38+E39</f>
        <v>56953127</v>
      </c>
    </row>
    <row r="37" spans="1:5" s="242" customFormat="1" ht="12" customHeight="1" x14ac:dyDescent="0.2">
      <c r="A37" s="313" t="s">
        <v>415</v>
      </c>
      <c r="B37" s="314" t="s">
        <v>171</v>
      </c>
      <c r="C37" s="54"/>
      <c r="D37" s="54"/>
      <c r="E37" s="54"/>
    </row>
    <row r="38" spans="1:5" s="242" customFormat="1" ht="12" customHeight="1" x14ac:dyDescent="0.2">
      <c r="A38" s="313" t="s">
        <v>416</v>
      </c>
      <c r="B38" s="315" t="s">
        <v>4</v>
      </c>
      <c r="C38" s="300"/>
      <c r="D38" s="300"/>
      <c r="E38" s="300"/>
    </row>
    <row r="39" spans="1:5" s="312" customFormat="1" ht="12" customHeight="1" thickBot="1" x14ac:dyDescent="0.25">
      <c r="A39" s="311" t="s">
        <v>417</v>
      </c>
      <c r="B39" s="80" t="s">
        <v>418</v>
      </c>
      <c r="C39" s="57">
        <v>54019187</v>
      </c>
      <c r="D39" s="57">
        <v>56953127</v>
      </c>
      <c r="E39" s="57">
        <v>56953127</v>
      </c>
    </row>
    <row r="40" spans="1:5" s="312" customFormat="1" ht="15" customHeight="1" thickBot="1" x14ac:dyDescent="0.25">
      <c r="A40" s="158" t="s">
        <v>19</v>
      </c>
      <c r="B40" s="159" t="s">
        <v>419</v>
      </c>
      <c r="C40" s="239">
        <f>+C35+C36</f>
        <v>54021687</v>
      </c>
      <c r="D40" s="239">
        <f>+D35+D36</f>
        <v>56953129</v>
      </c>
      <c r="E40" s="239">
        <f>+E35+E36</f>
        <v>56953129</v>
      </c>
    </row>
    <row r="41" spans="1:5" s="309" customFormat="1" ht="16.5" customHeight="1" thickBot="1" x14ac:dyDescent="0.25">
      <c r="A41" s="164"/>
      <c r="B41" s="165" t="s">
        <v>47</v>
      </c>
      <c r="C41" s="165"/>
      <c r="D41" s="239"/>
      <c r="E41" s="239"/>
    </row>
    <row r="42" spans="1:5" s="317" customFormat="1" ht="12" customHeight="1" thickBot="1" x14ac:dyDescent="0.25">
      <c r="A42" s="133" t="s">
        <v>10</v>
      </c>
      <c r="B42" s="69" t="s">
        <v>420</v>
      </c>
      <c r="C42" s="195">
        <f>SUM(C43:C47)</f>
        <v>54021687</v>
      </c>
      <c r="D42" s="195">
        <f>SUM(D43:D47)</f>
        <v>56953129</v>
      </c>
      <c r="E42" s="195">
        <f>SUM(E43:E47)</f>
        <v>56953129</v>
      </c>
    </row>
    <row r="43" spans="1:5" ht="12" customHeight="1" x14ac:dyDescent="0.2">
      <c r="A43" s="311" t="s">
        <v>72</v>
      </c>
      <c r="B43" s="5" t="s">
        <v>40</v>
      </c>
      <c r="C43" s="54">
        <v>41323380</v>
      </c>
      <c r="D43" s="54">
        <v>41437589</v>
      </c>
      <c r="E43" s="54">
        <v>41437589</v>
      </c>
    </row>
    <row r="44" spans="1:5" ht="12" customHeight="1" x14ac:dyDescent="0.2">
      <c r="A44" s="311" t="s">
        <v>73</v>
      </c>
      <c r="B44" s="4" t="s">
        <v>134</v>
      </c>
      <c r="C44" s="56">
        <v>8290517</v>
      </c>
      <c r="D44" s="56">
        <v>8405127</v>
      </c>
      <c r="E44" s="56">
        <v>8405127</v>
      </c>
    </row>
    <row r="45" spans="1:5" ht="12" customHeight="1" x14ac:dyDescent="0.2">
      <c r="A45" s="311" t="s">
        <v>74</v>
      </c>
      <c r="B45" s="4" t="s">
        <v>98</v>
      </c>
      <c r="C45" s="56">
        <v>4407790</v>
      </c>
      <c r="D45" s="56">
        <v>7110413</v>
      </c>
      <c r="E45" s="56">
        <v>7110413</v>
      </c>
    </row>
    <row r="46" spans="1:5" ht="12" customHeight="1" x14ac:dyDescent="0.2">
      <c r="A46" s="311" t="s">
        <v>75</v>
      </c>
      <c r="B46" s="4" t="s">
        <v>135</v>
      </c>
      <c r="C46" s="56"/>
      <c r="D46" s="56"/>
      <c r="E46" s="56"/>
    </row>
    <row r="47" spans="1:5" ht="12" customHeight="1" thickBot="1" x14ac:dyDescent="0.25">
      <c r="A47" s="311" t="s">
        <v>105</v>
      </c>
      <c r="B47" s="4" t="s">
        <v>136</v>
      </c>
      <c r="C47" s="56"/>
      <c r="D47" s="56"/>
      <c r="E47" s="56"/>
    </row>
    <row r="48" spans="1:5" ht="12" customHeight="1" thickBot="1" x14ac:dyDescent="0.25">
      <c r="A48" s="133" t="s">
        <v>11</v>
      </c>
      <c r="B48" s="69" t="s">
        <v>421</v>
      </c>
      <c r="C48" s="195">
        <f>SUM(C49:C51)</f>
        <v>0</v>
      </c>
      <c r="D48" s="195">
        <f>SUM(D49:D51)</f>
        <v>0</v>
      </c>
      <c r="E48" s="195">
        <f>SUM(E49:E51)</f>
        <v>0</v>
      </c>
    </row>
    <row r="49" spans="1:5" s="317" customFormat="1" ht="12" customHeight="1" x14ac:dyDescent="0.2">
      <c r="A49" s="311" t="s">
        <v>78</v>
      </c>
      <c r="B49" s="5" t="s">
        <v>162</v>
      </c>
      <c r="C49" s="54"/>
      <c r="D49" s="54"/>
      <c r="E49" s="54"/>
    </row>
    <row r="50" spans="1:5" ht="12" customHeight="1" x14ac:dyDescent="0.2">
      <c r="A50" s="311" t="s">
        <v>79</v>
      </c>
      <c r="B50" s="4" t="s">
        <v>138</v>
      </c>
      <c r="C50" s="56"/>
      <c r="D50" s="56"/>
      <c r="E50" s="56"/>
    </row>
    <row r="51" spans="1:5" ht="12" customHeight="1" x14ac:dyDescent="0.2">
      <c r="A51" s="311" t="s">
        <v>80</v>
      </c>
      <c r="B51" s="4" t="s">
        <v>48</v>
      </c>
      <c r="C51" s="56"/>
      <c r="D51" s="56"/>
      <c r="E51" s="56"/>
    </row>
    <row r="52" spans="1:5" ht="12" customHeight="1" thickBot="1" x14ac:dyDescent="0.25">
      <c r="A52" s="311" t="s">
        <v>81</v>
      </c>
      <c r="B52" s="4" t="s">
        <v>5</v>
      </c>
      <c r="C52" s="56"/>
      <c r="D52" s="56"/>
      <c r="E52" s="56"/>
    </row>
    <row r="53" spans="1:5" ht="15" customHeight="1" thickBot="1" x14ac:dyDescent="0.25">
      <c r="A53" s="133" t="s">
        <v>12</v>
      </c>
      <c r="B53" s="166" t="s">
        <v>422</v>
      </c>
      <c r="C53" s="240">
        <f>+C42+C48</f>
        <v>54021687</v>
      </c>
      <c r="D53" s="240">
        <f>+D42+D48</f>
        <v>56953129</v>
      </c>
      <c r="E53" s="240">
        <f>+E42+E48</f>
        <v>56953129</v>
      </c>
    </row>
    <row r="54" spans="1:5" ht="15" customHeight="1" thickBot="1" x14ac:dyDescent="0.25">
      <c r="A54" s="169" t="s">
        <v>158</v>
      </c>
      <c r="B54" s="170"/>
      <c r="C54" s="67">
        <v>13</v>
      </c>
      <c r="D54" s="67">
        <v>13</v>
      </c>
      <c r="E54" s="67">
        <v>13</v>
      </c>
    </row>
    <row r="55" spans="1:5" ht="14.25" customHeight="1" thickBot="1" x14ac:dyDescent="0.25">
      <c r="A55" s="169" t="s">
        <v>159</v>
      </c>
      <c r="B55" s="170"/>
      <c r="C55" s="67"/>
      <c r="D55" s="67"/>
      <c r="E55" s="67"/>
    </row>
  </sheetData>
  <phoneticPr fontId="28" type="noConversion"/>
  <pageMargins left="0.74803149606299213" right="0.74803149606299213" top="0.98425196850393704" bottom="0.98425196850393704" header="0.51181102362204722" footer="0.51181102362204722"/>
  <pageSetup paperSize="9" scale="85" fitToWidth="3" fitToHeight="2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selection activeCell="L12" sqref="L12"/>
    </sheetView>
  </sheetViews>
  <sheetFormatPr defaultRowHeight="12.75" x14ac:dyDescent="0.2"/>
  <cols>
    <col min="1" max="1" width="6.83203125" style="167" customWidth="1"/>
    <col min="2" max="2" width="68.33203125" style="168" customWidth="1"/>
    <col min="3" max="3" width="11.1640625" style="168" customWidth="1"/>
    <col min="4" max="4" width="12.1640625" style="168" customWidth="1"/>
    <col min="5" max="16384" width="9.33203125" style="168"/>
  </cols>
  <sheetData>
    <row r="1" spans="1:5" s="150" customFormat="1" ht="21" customHeight="1" thickBot="1" x14ac:dyDescent="0.25">
      <c r="A1" s="149"/>
      <c r="B1" s="302"/>
      <c r="C1" s="302"/>
      <c r="D1" s="303" t="s">
        <v>968</v>
      </c>
    </row>
    <row r="2" spans="1:5" s="305" customFormat="1" ht="25.5" customHeight="1" x14ac:dyDescent="0.2">
      <c r="A2" s="296" t="s">
        <v>156</v>
      </c>
      <c r="B2" s="231" t="s">
        <v>428</v>
      </c>
      <c r="C2" s="356"/>
      <c r="D2" s="304" t="s">
        <v>402</v>
      </c>
    </row>
    <row r="3" spans="1:5" s="305" customFormat="1" ht="60.75" thickBot="1" x14ac:dyDescent="0.25">
      <c r="A3" s="306" t="s">
        <v>155</v>
      </c>
      <c r="B3" s="232" t="s">
        <v>424</v>
      </c>
      <c r="C3" s="357"/>
      <c r="D3" s="307" t="s">
        <v>51</v>
      </c>
    </row>
    <row r="4" spans="1:5" s="308" customFormat="1" ht="15.95" customHeight="1" thickBot="1" x14ac:dyDescent="0.3">
      <c r="A4" s="151"/>
      <c r="B4" s="151"/>
      <c r="C4" s="151"/>
      <c r="D4" s="152" t="s">
        <v>922</v>
      </c>
    </row>
    <row r="5" spans="1:5" ht="36.75" thickBot="1" x14ac:dyDescent="0.25">
      <c r="A5" s="254" t="s">
        <v>157</v>
      </c>
      <c r="B5" s="153" t="s">
        <v>44</v>
      </c>
      <c r="C5" s="28" t="s">
        <v>938</v>
      </c>
      <c r="D5" s="28" t="s">
        <v>939</v>
      </c>
      <c r="E5" s="455" t="s">
        <v>940</v>
      </c>
    </row>
    <row r="6" spans="1:5" s="309" customFormat="1" ht="12.95" customHeight="1" thickBot="1" x14ac:dyDescent="0.25">
      <c r="A6" s="130">
        <v>1</v>
      </c>
      <c r="B6" s="131">
        <v>2</v>
      </c>
      <c r="C6" s="358">
        <v>3</v>
      </c>
      <c r="D6" s="132">
        <v>4</v>
      </c>
      <c r="E6" s="132">
        <v>5</v>
      </c>
    </row>
    <row r="7" spans="1:5" s="309" customFormat="1" ht="15.95" customHeight="1" thickBot="1" x14ac:dyDescent="0.25">
      <c r="A7" s="154"/>
      <c r="B7" s="155" t="s">
        <v>45</v>
      </c>
      <c r="C7" s="155"/>
      <c r="D7" s="156"/>
      <c r="E7" s="156"/>
    </row>
    <row r="8" spans="1:5" s="242" customFormat="1" ht="12" customHeight="1" thickBot="1" x14ac:dyDescent="0.25">
      <c r="A8" s="130" t="s">
        <v>10</v>
      </c>
      <c r="B8" s="157" t="s">
        <v>403</v>
      </c>
      <c r="C8" s="359"/>
      <c r="D8" s="195">
        <f>SUM(D9:D18)</f>
        <v>0</v>
      </c>
      <c r="E8" s="195">
        <f>SUM(E9:E18)</f>
        <v>0</v>
      </c>
    </row>
    <row r="9" spans="1:5" s="242" customFormat="1" ht="12" customHeight="1" x14ac:dyDescent="0.2">
      <c r="A9" s="310" t="s">
        <v>72</v>
      </c>
      <c r="B9" s="6" t="s">
        <v>236</v>
      </c>
      <c r="C9" s="333"/>
      <c r="D9" s="233"/>
      <c r="E9" s="233"/>
    </row>
    <row r="10" spans="1:5" s="242" customFormat="1" ht="12" customHeight="1" x14ac:dyDescent="0.2">
      <c r="A10" s="311" t="s">
        <v>73</v>
      </c>
      <c r="B10" s="4" t="s">
        <v>237</v>
      </c>
      <c r="C10" s="334"/>
      <c r="D10" s="193"/>
      <c r="E10" s="193"/>
    </row>
    <row r="11" spans="1:5" s="242" customFormat="1" ht="12" customHeight="1" x14ac:dyDescent="0.2">
      <c r="A11" s="311" t="s">
        <v>74</v>
      </c>
      <c r="B11" s="4" t="s">
        <v>238</v>
      </c>
      <c r="C11" s="334"/>
      <c r="D11" s="193"/>
      <c r="E11" s="193"/>
    </row>
    <row r="12" spans="1:5" s="242" customFormat="1" ht="12" customHeight="1" x14ac:dyDescent="0.2">
      <c r="A12" s="311" t="s">
        <v>75</v>
      </c>
      <c r="B12" s="4" t="s">
        <v>239</v>
      </c>
      <c r="C12" s="334"/>
      <c r="D12" s="193"/>
      <c r="E12" s="193"/>
    </row>
    <row r="13" spans="1:5" s="242" customFormat="1" ht="12" customHeight="1" x14ac:dyDescent="0.2">
      <c r="A13" s="311" t="s">
        <v>105</v>
      </c>
      <c r="B13" s="4" t="s">
        <v>240</v>
      </c>
      <c r="C13" s="334"/>
      <c r="D13" s="193"/>
      <c r="E13" s="193"/>
    </row>
    <row r="14" spans="1:5" s="242" customFormat="1" ht="12" customHeight="1" x14ac:dyDescent="0.2">
      <c r="A14" s="311" t="s">
        <v>76</v>
      </c>
      <c r="B14" s="4" t="s">
        <v>404</v>
      </c>
      <c r="C14" s="334"/>
      <c r="D14" s="193"/>
      <c r="E14" s="193"/>
    </row>
    <row r="15" spans="1:5" s="242" customFormat="1" ht="12" customHeight="1" x14ac:dyDescent="0.2">
      <c r="A15" s="311" t="s">
        <v>77</v>
      </c>
      <c r="B15" s="3" t="s">
        <v>405</v>
      </c>
      <c r="C15" s="342"/>
      <c r="D15" s="193"/>
      <c r="E15" s="193"/>
    </row>
    <row r="16" spans="1:5" s="242" customFormat="1" ht="12" customHeight="1" x14ac:dyDescent="0.2">
      <c r="A16" s="311" t="s">
        <v>84</v>
      </c>
      <c r="B16" s="4" t="s">
        <v>243</v>
      </c>
      <c r="C16" s="342"/>
      <c r="D16" s="234"/>
      <c r="E16" s="234"/>
    </row>
    <row r="17" spans="1:5" s="312" customFormat="1" ht="12" customHeight="1" x14ac:dyDescent="0.2">
      <c r="A17" s="311" t="s">
        <v>85</v>
      </c>
      <c r="B17" s="4" t="s">
        <v>245</v>
      </c>
      <c r="C17" s="334"/>
      <c r="D17" s="193"/>
      <c r="E17" s="193"/>
    </row>
    <row r="18" spans="1:5" s="312" customFormat="1" ht="12" customHeight="1" thickBot="1" x14ac:dyDescent="0.25">
      <c r="A18" s="311" t="s">
        <v>86</v>
      </c>
      <c r="B18" s="3" t="s">
        <v>247</v>
      </c>
      <c r="C18" s="342"/>
      <c r="D18" s="194"/>
      <c r="E18" s="194"/>
    </row>
    <row r="19" spans="1:5" s="242" customFormat="1" ht="12" customHeight="1" thickBot="1" x14ac:dyDescent="0.25">
      <c r="A19" s="130" t="s">
        <v>11</v>
      </c>
      <c r="B19" s="157" t="s">
        <v>406</v>
      </c>
      <c r="C19" s="359"/>
      <c r="D19" s="195">
        <f>SUM(D20:D22)</f>
        <v>0</v>
      </c>
      <c r="E19" s="195">
        <f>SUM(E20:E22)</f>
        <v>0</v>
      </c>
    </row>
    <row r="20" spans="1:5" s="312" customFormat="1" ht="12" customHeight="1" x14ac:dyDescent="0.2">
      <c r="A20" s="311" t="s">
        <v>78</v>
      </c>
      <c r="B20" s="5" t="s">
        <v>209</v>
      </c>
      <c r="C20" s="341"/>
      <c r="D20" s="193"/>
      <c r="E20" s="193"/>
    </row>
    <row r="21" spans="1:5" s="312" customFormat="1" ht="12" customHeight="1" x14ac:dyDescent="0.2">
      <c r="A21" s="311" t="s">
        <v>79</v>
      </c>
      <c r="B21" s="4" t="s">
        <v>407</v>
      </c>
      <c r="C21" s="334"/>
      <c r="D21" s="193"/>
      <c r="E21" s="193"/>
    </row>
    <row r="22" spans="1:5" s="312" customFormat="1" ht="12" customHeight="1" x14ac:dyDescent="0.2">
      <c r="A22" s="311" t="s">
        <v>80</v>
      </c>
      <c r="B22" s="4" t="s">
        <v>408</v>
      </c>
      <c r="C22" s="334"/>
      <c r="D22" s="193"/>
      <c r="E22" s="193"/>
    </row>
    <row r="23" spans="1:5" s="312" customFormat="1" ht="12" customHeight="1" thickBot="1" x14ac:dyDescent="0.25">
      <c r="A23" s="311" t="s">
        <v>81</v>
      </c>
      <c r="B23" s="4" t="s">
        <v>3</v>
      </c>
      <c r="C23" s="334"/>
      <c r="D23" s="193"/>
      <c r="E23" s="193"/>
    </row>
    <row r="24" spans="1:5" s="312" customFormat="1" ht="12" customHeight="1" thickBot="1" x14ac:dyDescent="0.25">
      <c r="A24" s="133" t="s">
        <v>12</v>
      </c>
      <c r="B24" s="69" t="s">
        <v>125</v>
      </c>
      <c r="C24" s="348"/>
      <c r="D24" s="220"/>
      <c r="E24" s="220"/>
    </row>
    <row r="25" spans="1:5" s="312" customFormat="1" ht="12" customHeight="1" thickBot="1" x14ac:dyDescent="0.25">
      <c r="A25" s="133" t="s">
        <v>13</v>
      </c>
      <c r="B25" s="69" t="s">
        <v>409</v>
      </c>
      <c r="C25" s="348"/>
      <c r="D25" s="195">
        <f>+D26+D27</f>
        <v>0</v>
      </c>
      <c r="E25" s="195">
        <f>+E26+E27</f>
        <v>0</v>
      </c>
    </row>
    <row r="26" spans="1:5" s="312" customFormat="1" ht="12" customHeight="1" x14ac:dyDescent="0.2">
      <c r="A26" s="313" t="s">
        <v>223</v>
      </c>
      <c r="B26" s="314" t="s">
        <v>407</v>
      </c>
      <c r="C26" s="360"/>
      <c r="D26" s="54"/>
      <c r="E26" s="54"/>
    </row>
    <row r="27" spans="1:5" s="312" customFormat="1" ht="12" customHeight="1" x14ac:dyDescent="0.2">
      <c r="A27" s="313" t="s">
        <v>229</v>
      </c>
      <c r="B27" s="315" t="s">
        <v>410</v>
      </c>
      <c r="C27" s="361"/>
      <c r="D27" s="300"/>
      <c r="E27" s="300"/>
    </row>
    <row r="28" spans="1:5" s="312" customFormat="1" ht="12" customHeight="1" thickBot="1" x14ac:dyDescent="0.25">
      <c r="A28" s="311" t="s">
        <v>231</v>
      </c>
      <c r="B28" s="316" t="s">
        <v>411</v>
      </c>
      <c r="C28" s="362"/>
      <c r="D28" s="57"/>
      <c r="E28" s="57"/>
    </row>
    <row r="29" spans="1:5" s="312" customFormat="1" ht="12" customHeight="1" thickBot="1" x14ac:dyDescent="0.25">
      <c r="A29" s="133" t="s">
        <v>14</v>
      </c>
      <c r="B29" s="69" t="s">
        <v>412</v>
      </c>
      <c r="C29" s="348"/>
      <c r="D29" s="195">
        <f>+D30+D31+D32</f>
        <v>0</v>
      </c>
      <c r="E29" s="195">
        <f>+E30+E31+E32</f>
        <v>0</v>
      </c>
    </row>
    <row r="30" spans="1:5" s="312" customFormat="1" ht="12" customHeight="1" x14ac:dyDescent="0.2">
      <c r="A30" s="313" t="s">
        <v>65</v>
      </c>
      <c r="B30" s="314" t="s">
        <v>249</v>
      </c>
      <c r="C30" s="360"/>
      <c r="D30" s="54"/>
      <c r="E30" s="54"/>
    </row>
    <row r="31" spans="1:5" s="312" customFormat="1" ht="12" customHeight="1" x14ac:dyDescent="0.2">
      <c r="A31" s="313" t="s">
        <v>66</v>
      </c>
      <c r="B31" s="315" t="s">
        <v>250</v>
      </c>
      <c r="C31" s="361"/>
      <c r="D31" s="300"/>
      <c r="E31" s="300"/>
    </row>
    <row r="32" spans="1:5" s="312" customFormat="1" ht="12" customHeight="1" thickBot="1" x14ac:dyDescent="0.25">
      <c r="A32" s="311" t="s">
        <v>67</v>
      </c>
      <c r="B32" s="80" t="s">
        <v>252</v>
      </c>
      <c r="C32" s="363"/>
      <c r="D32" s="57"/>
      <c r="E32" s="57"/>
    </row>
    <row r="33" spans="1:5" s="242" customFormat="1" ht="12" customHeight="1" thickBot="1" x14ac:dyDescent="0.25">
      <c r="A33" s="133" t="s">
        <v>15</v>
      </c>
      <c r="B33" s="69" t="s">
        <v>371</v>
      </c>
      <c r="C33" s="348"/>
      <c r="D33" s="220"/>
      <c r="E33" s="220"/>
    </row>
    <row r="34" spans="1:5" s="242" customFormat="1" ht="12" customHeight="1" thickBot="1" x14ac:dyDescent="0.25">
      <c r="A34" s="133" t="s">
        <v>16</v>
      </c>
      <c r="B34" s="69" t="s">
        <v>0</v>
      </c>
      <c r="C34" s="364"/>
      <c r="D34" s="235"/>
      <c r="E34" s="235"/>
    </row>
    <row r="35" spans="1:5" s="242" customFormat="1" ht="12" customHeight="1" thickBot="1" x14ac:dyDescent="0.25">
      <c r="A35" s="130" t="s">
        <v>17</v>
      </c>
      <c r="B35" s="69" t="s">
        <v>413</v>
      </c>
      <c r="C35" s="364"/>
      <c r="D35" s="236">
        <f>+D8+D19+D24+D25+D29+D33+D34</f>
        <v>0</v>
      </c>
      <c r="E35" s="236">
        <f>+E8+E19+E24+E25+E29+E33+E34</f>
        <v>0</v>
      </c>
    </row>
    <row r="36" spans="1:5" s="242" customFormat="1" ht="12" customHeight="1" thickBot="1" x14ac:dyDescent="0.25">
      <c r="A36" s="158" t="s">
        <v>18</v>
      </c>
      <c r="B36" s="69" t="s">
        <v>414</v>
      </c>
      <c r="C36" s="364"/>
      <c r="D36" s="236">
        <f>+D37+D38+D39</f>
        <v>0</v>
      </c>
      <c r="E36" s="236">
        <f>+E37+E38+E39</f>
        <v>0</v>
      </c>
    </row>
    <row r="37" spans="1:5" s="242" customFormat="1" ht="12" customHeight="1" x14ac:dyDescent="0.2">
      <c r="A37" s="313" t="s">
        <v>415</v>
      </c>
      <c r="B37" s="314" t="s">
        <v>171</v>
      </c>
      <c r="C37" s="360"/>
      <c r="D37" s="54"/>
      <c r="E37" s="54"/>
    </row>
    <row r="38" spans="1:5" s="242" customFormat="1" ht="12" customHeight="1" x14ac:dyDescent="0.2">
      <c r="A38" s="313" t="s">
        <v>416</v>
      </c>
      <c r="B38" s="315" t="s">
        <v>4</v>
      </c>
      <c r="C38" s="361"/>
      <c r="D38" s="300"/>
      <c r="E38" s="300"/>
    </row>
    <row r="39" spans="1:5" s="312" customFormat="1" ht="12" customHeight="1" thickBot="1" x14ac:dyDescent="0.25">
      <c r="A39" s="311" t="s">
        <v>417</v>
      </c>
      <c r="B39" s="80" t="s">
        <v>418</v>
      </c>
      <c r="C39" s="363"/>
      <c r="D39" s="57"/>
      <c r="E39" s="57"/>
    </row>
    <row r="40" spans="1:5" s="312" customFormat="1" ht="15" customHeight="1" thickBot="1" x14ac:dyDescent="0.25">
      <c r="A40" s="158" t="s">
        <v>19</v>
      </c>
      <c r="B40" s="159" t="s">
        <v>419</v>
      </c>
      <c r="C40" s="365"/>
      <c r="D40" s="239">
        <f>+D35+D36</f>
        <v>0</v>
      </c>
      <c r="E40" s="239">
        <f>+E35+E36</f>
        <v>0</v>
      </c>
    </row>
    <row r="41" spans="1:5" s="309" customFormat="1" ht="16.5" customHeight="1" thickBot="1" x14ac:dyDescent="0.25">
      <c r="A41" s="164"/>
      <c r="B41" s="165" t="s">
        <v>47</v>
      </c>
      <c r="C41" s="165"/>
      <c r="D41" s="239"/>
      <c r="E41" s="239"/>
    </row>
    <row r="42" spans="1:5" s="317" customFormat="1" ht="12" customHeight="1" thickBot="1" x14ac:dyDescent="0.25">
      <c r="A42" s="133" t="s">
        <v>10</v>
      </c>
      <c r="B42" s="69" t="s">
        <v>420</v>
      </c>
      <c r="C42" s="348"/>
      <c r="D42" s="195">
        <f>SUM(D43:D47)</f>
        <v>0</v>
      </c>
      <c r="E42" s="195">
        <f>SUM(E43:E47)</f>
        <v>0</v>
      </c>
    </row>
    <row r="43" spans="1:5" ht="12" customHeight="1" x14ac:dyDescent="0.2">
      <c r="A43" s="311" t="s">
        <v>72</v>
      </c>
      <c r="B43" s="5" t="s">
        <v>40</v>
      </c>
      <c r="C43" s="341"/>
      <c r="D43" s="54"/>
      <c r="E43" s="54"/>
    </row>
    <row r="44" spans="1:5" ht="12" customHeight="1" x14ac:dyDescent="0.2">
      <c r="A44" s="311" t="s">
        <v>73</v>
      </c>
      <c r="B44" s="4" t="s">
        <v>134</v>
      </c>
      <c r="C44" s="334"/>
      <c r="D44" s="56"/>
      <c r="E44" s="56"/>
    </row>
    <row r="45" spans="1:5" ht="12" customHeight="1" x14ac:dyDescent="0.2">
      <c r="A45" s="311" t="s">
        <v>74</v>
      </c>
      <c r="B45" s="4" t="s">
        <v>98</v>
      </c>
      <c r="C45" s="334"/>
      <c r="D45" s="56"/>
      <c r="E45" s="56"/>
    </row>
    <row r="46" spans="1:5" ht="12" customHeight="1" x14ac:dyDescent="0.2">
      <c r="A46" s="311" t="s">
        <v>75</v>
      </c>
      <c r="B46" s="4" t="s">
        <v>135</v>
      </c>
      <c r="C46" s="334"/>
      <c r="D46" s="56"/>
      <c r="E46" s="56"/>
    </row>
    <row r="47" spans="1:5" ht="12" customHeight="1" thickBot="1" x14ac:dyDescent="0.25">
      <c r="A47" s="311" t="s">
        <v>105</v>
      </c>
      <c r="B47" s="4" t="s">
        <v>136</v>
      </c>
      <c r="C47" s="334"/>
      <c r="D47" s="56"/>
      <c r="E47" s="56"/>
    </row>
    <row r="48" spans="1:5" ht="12" customHeight="1" thickBot="1" x14ac:dyDescent="0.25">
      <c r="A48" s="133" t="s">
        <v>11</v>
      </c>
      <c r="B48" s="69" t="s">
        <v>421</v>
      </c>
      <c r="C48" s="348"/>
      <c r="D48" s="195">
        <f>SUM(D49:D51)</f>
        <v>0</v>
      </c>
      <c r="E48" s="195">
        <f>SUM(E49:E51)</f>
        <v>0</v>
      </c>
    </row>
    <row r="49" spans="1:5" s="317" customFormat="1" ht="12" customHeight="1" x14ac:dyDescent="0.2">
      <c r="A49" s="311" t="s">
        <v>78</v>
      </c>
      <c r="B49" s="5" t="s">
        <v>162</v>
      </c>
      <c r="C49" s="341"/>
      <c r="D49" s="54"/>
      <c r="E49" s="54"/>
    </row>
    <row r="50" spans="1:5" ht="12" customHeight="1" x14ac:dyDescent="0.2">
      <c r="A50" s="311" t="s">
        <v>79</v>
      </c>
      <c r="B50" s="4" t="s">
        <v>138</v>
      </c>
      <c r="C50" s="334"/>
      <c r="D50" s="56"/>
      <c r="E50" s="56"/>
    </row>
    <row r="51" spans="1:5" ht="12" customHeight="1" x14ac:dyDescent="0.2">
      <c r="A51" s="311" t="s">
        <v>80</v>
      </c>
      <c r="B51" s="4" t="s">
        <v>48</v>
      </c>
      <c r="C51" s="334"/>
      <c r="D51" s="56"/>
      <c r="E51" s="56"/>
    </row>
    <row r="52" spans="1:5" ht="12" customHeight="1" thickBot="1" x14ac:dyDescent="0.25">
      <c r="A52" s="311" t="s">
        <v>81</v>
      </c>
      <c r="B52" s="4" t="s">
        <v>5</v>
      </c>
      <c r="C52" s="334"/>
      <c r="D52" s="56"/>
      <c r="E52" s="56"/>
    </row>
    <row r="53" spans="1:5" ht="15" customHeight="1" thickBot="1" x14ac:dyDescent="0.25">
      <c r="A53" s="133" t="s">
        <v>12</v>
      </c>
      <c r="B53" s="166" t="s">
        <v>422</v>
      </c>
      <c r="C53" s="366"/>
      <c r="D53" s="240">
        <f>+D42+D48</f>
        <v>0</v>
      </c>
      <c r="E53" s="240">
        <f>+E42+E48</f>
        <v>0</v>
      </c>
    </row>
    <row r="54" spans="1:5" ht="15" customHeight="1" thickBot="1" x14ac:dyDescent="0.25">
      <c r="A54" s="169" t="s">
        <v>158</v>
      </c>
      <c r="B54" s="170"/>
      <c r="C54" s="367"/>
      <c r="D54" s="67"/>
      <c r="E54" s="67"/>
    </row>
    <row r="55" spans="1:5" ht="14.25" customHeight="1" thickBot="1" x14ac:dyDescent="0.25">
      <c r="A55" s="169" t="s">
        <v>159</v>
      </c>
      <c r="B55" s="170"/>
      <c r="C55" s="367"/>
      <c r="D55" s="67"/>
      <c r="E55" s="67"/>
    </row>
  </sheetData>
  <phoneticPr fontId="28" type="noConversion"/>
  <pageMargins left="0.74803149606299213" right="0.74803149606299213" top="0.98425196850393704" bottom="0.98425196850393704" header="0.51181102362204722" footer="0.51181102362204722"/>
  <pageSetup paperSize="9" scale="85" fitToWidth="3" fitToHeight="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workbookViewId="0">
      <selection activeCell="P26" sqref="P26"/>
    </sheetView>
  </sheetViews>
  <sheetFormatPr defaultRowHeight="12.75" x14ac:dyDescent="0.2"/>
  <cols>
    <col min="1" max="1" width="9.1640625" style="167" customWidth="1"/>
    <col min="2" max="2" width="65.6640625" style="168" customWidth="1"/>
    <col min="3" max="3" width="9" style="168" customWidth="1"/>
    <col min="4" max="4" width="8" style="168" customWidth="1"/>
    <col min="5" max="16384" width="9.33203125" style="168"/>
  </cols>
  <sheetData>
    <row r="1" spans="1:5" s="150" customFormat="1" ht="21" customHeight="1" thickBot="1" x14ac:dyDescent="0.25">
      <c r="A1" s="149"/>
      <c r="B1" s="302"/>
      <c r="C1" s="302"/>
      <c r="D1" s="303" t="s">
        <v>969</v>
      </c>
    </row>
    <row r="2" spans="1:5" s="305" customFormat="1" ht="25.5" customHeight="1" x14ac:dyDescent="0.2">
      <c r="A2" s="296" t="s">
        <v>156</v>
      </c>
      <c r="B2" s="231" t="s">
        <v>428</v>
      </c>
      <c r="C2" s="356"/>
      <c r="D2" s="304" t="s">
        <v>402</v>
      </c>
    </row>
    <row r="3" spans="1:5" s="305" customFormat="1" ht="36.75" thickBot="1" x14ac:dyDescent="0.25">
      <c r="A3" s="306" t="s">
        <v>155</v>
      </c>
      <c r="B3" s="232" t="s">
        <v>425</v>
      </c>
      <c r="C3" s="357"/>
      <c r="D3" s="307" t="s">
        <v>426</v>
      </c>
    </row>
    <row r="4" spans="1:5" s="308" customFormat="1" ht="15.95" customHeight="1" thickBot="1" x14ac:dyDescent="0.3">
      <c r="A4" s="151"/>
      <c r="B4" s="151"/>
      <c r="C4" s="151"/>
      <c r="D4" s="152" t="s">
        <v>923</v>
      </c>
    </row>
    <row r="5" spans="1:5" ht="72.75" thickBot="1" x14ac:dyDescent="0.25">
      <c r="A5" s="254" t="s">
        <v>157</v>
      </c>
      <c r="B5" s="153" t="s">
        <v>44</v>
      </c>
      <c r="C5" s="28" t="s">
        <v>938</v>
      </c>
      <c r="D5" s="28" t="s">
        <v>939</v>
      </c>
      <c r="E5" s="455" t="s">
        <v>940</v>
      </c>
    </row>
    <row r="6" spans="1:5" s="309" customFormat="1" ht="12.95" customHeight="1" thickBot="1" x14ac:dyDescent="0.25">
      <c r="A6" s="130">
        <v>1</v>
      </c>
      <c r="B6" s="131">
        <v>2</v>
      </c>
      <c r="C6" s="358">
        <v>3</v>
      </c>
      <c r="D6" s="132">
        <v>4</v>
      </c>
      <c r="E6" s="132">
        <v>5</v>
      </c>
    </row>
    <row r="7" spans="1:5" s="309" customFormat="1" ht="15.95" customHeight="1" thickBot="1" x14ac:dyDescent="0.25">
      <c r="A7" s="154"/>
      <c r="B7" s="155" t="s">
        <v>45</v>
      </c>
      <c r="C7" s="155"/>
      <c r="D7" s="156"/>
      <c r="E7" s="156"/>
    </row>
    <row r="8" spans="1:5" s="242" customFormat="1" ht="12" customHeight="1" thickBot="1" x14ac:dyDescent="0.25">
      <c r="A8" s="130" t="s">
        <v>10</v>
      </c>
      <c r="B8" s="157" t="s">
        <v>403</v>
      </c>
      <c r="C8" s="359"/>
      <c r="D8" s="195">
        <f>SUM(D9:D18)</f>
        <v>0</v>
      </c>
      <c r="E8" s="195">
        <f>SUM(E9:E18)</f>
        <v>0</v>
      </c>
    </row>
    <row r="9" spans="1:5" s="242" customFormat="1" ht="12" customHeight="1" x14ac:dyDescent="0.2">
      <c r="A9" s="310" t="s">
        <v>72</v>
      </c>
      <c r="B9" s="6" t="s">
        <v>236</v>
      </c>
      <c r="C9" s="333"/>
      <c r="D9" s="233"/>
      <c r="E9" s="233"/>
    </row>
    <row r="10" spans="1:5" s="242" customFormat="1" ht="12" customHeight="1" x14ac:dyDescent="0.2">
      <c r="A10" s="311" t="s">
        <v>73</v>
      </c>
      <c r="B10" s="4" t="s">
        <v>237</v>
      </c>
      <c r="C10" s="334"/>
      <c r="D10" s="193"/>
      <c r="E10" s="193"/>
    </row>
    <row r="11" spans="1:5" s="242" customFormat="1" ht="12" customHeight="1" x14ac:dyDescent="0.2">
      <c r="A11" s="311" t="s">
        <v>74</v>
      </c>
      <c r="B11" s="4" t="s">
        <v>238</v>
      </c>
      <c r="C11" s="334"/>
      <c r="D11" s="193"/>
      <c r="E11" s="193"/>
    </row>
    <row r="12" spans="1:5" s="242" customFormat="1" ht="12" customHeight="1" x14ac:dyDescent="0.2">
      <c r="A12" s="311" t="s">
        <v>75</v>
      </c>
      <c r="B12" s="4" t="s">
        <v>239</v>
      </c>
      <c r="C12" s="334"/>
      <c r="D12" s="193"/>
      <c r="E12" s="193"/>
    </row>
    <row r="13" spans="1:5" s="242" customFormat="1" ht="12" customHeight="1" x14ac:dyDescent="0.2">
      <c r="A13" s="311" t="s">
        <v>105</v>
      </c>
      <c r="B13" s="4" t="s">
        <v>240</v>
      </c>
      <c r="C13" s="334"/>
      <c r="D13" s="193"/>
      <c r="E13" s="193"/>
    </row>
    <row r="14" spans="1:5" s="242" customFormat="1" ht="12" customHeight="1" x14ac:dyDescent="0.2">
      <c r="A14" s="311" t="s">
        <v>76</v>
      </c>
      <c r="B14" s="4" t="s">
        <v>404</v>
      </c>
      <c r="C14" s="334"/>
      <c r="D14" s="193"/>
      <c r="E14" s="193"/>
    </row>
    <row r="15" spans="1:5" s="242" customFormat="1" ht="12" customHeight="1" x14ac:dyDescent="0.2">
      <c r="A15" s="311" t="s">
        <v>77</v>
      </c>
      <c r="B15" s="3" t="s">
        <v>405</v>
      </c>
      <c r="C15" s="342"/>
      <c r="D15" s="193"/>
      <c r="E15" s="193"/>
    </row>
    <row r="16" spans="1:5" s="242" customFormat="1" ht="12" customHeight="1" x14ac:dyDescent="0.2">
      <c r="A16" s="311" t="s">
        <v>84</v>
      </c>
      <c r="B16" s="4" t="s">
        <v>243</v>
      </c>
      <c r="C16" s="342"/>
      <c r="D16" s="234"/>
      <c r="E16" s="234"/>
    </row>
    <row r="17" spans="1:5" s="312" customFormat="1" ht="12" customHeight="1" x14ac:dyDescent="0.2">
      <c r="A17" s="311" t="s">
        <v>85</v>
      </c>
      <c r="B17" s="4" t="s">
        <v>245</v>
      </c>
      <c r="C17" s="334"/>
      <c r="D17" s="193"/>
      <c r="E17" s="193"/>
    </row>
    <row r="18" spans="1:5" s="312" customFormat="1" ht="12" customHeight="1" thickBot="1" x14ac:dyDescent="0.25">
      <c r="A18" s="311" t="s">
        <v>86</v>
      </c>
      <c r="B18" s="3" t="s">
        <v>247</v>
      </c>
      <c r="C18" s="342"/>
      <c r="D18" s="194"/>
      <c r="E18" s="194"/>
    </row>
    <row r="19" spans="1:5" s="242" customFormat="1" ht="12" customHeight="1" thickBot="1" x14ac:dyDescent="0.25">
      <c r="A19" s="130" t="s">
        <v>11</v>
      </c>
      <c r="B19" s="157" t="s">
        <v>406</v>
      </c>
      <c r="C19" s="359"/>
      <c r="D19" s="195">
        <f>SUM(D20:D22)</f>
        <v>0</v>
      </c>
      <c r="E19" s="195">
        <f>SUM(E20:E22)</f>
        <v>0</v>
      </c>
    </row>
    <row r="20" spans="1:5" s="312" customFormat="1" ht="12" customHeight="1" x14ac:dyDescent="0.2">
      <c r="A20" s="311" t="s">
        <v>78</v>
      </c>
      <c r="B20" s="5" t="s">
        <v>209</v>
      </c>
      <c r="C20" s="341"/>
      <c r="D20" s="193"/>
      <c r="E20" s="193"/>
    </row>
    <row r="21" spans="1:5" s="312" customFormat="1" ht="12" customHeight="1" x14ac:dyDescent="0.2">
      <c r="A21" s="311" t="s">
        <v>79</v>
      </c>
      <c r="B21" s="4" t="s">
        <v>407</v>
      </c>
      <c r="C21" s="334"/>
      <c r="D21" s="193"/>
      <c r="E21" s="193"/>
    </row>
    <row r="22" spans="1:5" s="312" customFormat="1" ht="12" customHeight="1" x14ac:dyDescent="0.2">
      <c r="A22" s="311" t="s">
        <v>80</v>
      </c>
      <c r="B22" s="4" t="s">
        <v>408</v>
      </c>
      <c r="C22" s="334"/>
      <c r="D22" s="193"/>
      <c r="E22" s="193"/>
    </row>
    <row r="23" spans="1:5" s="312" customFormat="1" ht="12" customHeight="1" thickBot="1" x14ac:dyDescent="0.25">
      <c r="A23" s="311" t="s">
        <v>81</v>
      </c>
      <c r="B23" s="4" t="s">
        <v>3</v>
      </c>
      <c r="C23" s="334"/>
      <c r="D23" s="193"/>
      <c r="E23" s="193"/>
    </row>
    <row r="24" spans="1:5" s="312" customFormat="1" ht="12" customHeight="1" thickBot="1" x14ac:dyDescent="0.25">
      <c r="A24" s="133" t="s">
        <v>12</v>
      </c>
      <c r="B24" s="69" t="s">
        <v>125</v>
      </c>
      <c r="C24" s="348"/>
      <c r="D24" s="220"/>
      <c r="E24" s="220"/>
    </row>
    <row r="25" spans="1:5" s="312" customFormat="1" ht="12" customHeight="1" thickBot="1" x14ac:dyDescent="0.25">
      <c r="A25" s="133" t="s">
        <v>13</v>
      </c>
      <c r="B25" s="69" t="s">
        <v>409</v>
      </c>
      <c r="C25" s="348"/>
      <c r="D25" s="195">
        <f>+D26+D27</f>
        <v>0</v>
      </c>
      <c r="E25" s="195">
        <f>+E26+E27</f>
        <v>0</v>
      </c>
    </row>
    <row r="26" spans="1:5" s="312" customFormat="1" ht="12" customHeight="1" x14ac:dyDescent="0.2">
      <c r="A26" s="313" t="s">
        <v>223</v>
      </c>
      <c r="B26" s="314" t="s">
        <v>407</v>
      </c>
      <c r="C26" s="360"/>
      <c r="D26" s="54"/>
      <c r="E26" s="54"/>
    </row>
    <row r="27" spans="1:5" s="312" customFormat="1" ht="12" customHeight="1" x14ac:dyDescent="0.2">
      <c r="A27" s="313" t="s">
        <v>229</v>
      </c>
      <c r="B27" s="315" t="s">
        <v>410</v>
      </c>
      <c r="C27" s="361"/>
      <c r="D27" s="300"/>
      <c r="E27" s="300"/>
    </row>
    <row r="28" spans="1:5" s="312" customFormat="1" ht="12" customHeight="1" thickBot="1" x14ac:dyDescent="0.25">
      <c r="A28" s="311" t="s">
        <v>231</v>
      </c>
      <c r="B28" s="316" t="s">
        <v>411</v>
      </c>
      <c r="C28" s="362"/>
      <c r="D28" s="57"/>
      <c r="E28" s="57"/>
    </row>
    <row r="29" spans="1:5" s="312" customFormat="1" ht="12" customHeight="1" thickBot="1" x14ac:dyDescent="0.25">
      <c r="A29" s="133" t="s">
        <v>14</v>
      </c>
      <c r="B29" s="69" t="s">
        <v>412</v>
      </c>
      <c r="C29" s="348"/>
      <c r="D29" s="195">
        <f>+D30+D31+D32</f>
        <v>0</v>
      </c>
      <c r="E29" s="195">
        <f>+E30+E31+E32</f>
        <v>0</v>
      </c>
    </row>
    <row r="30" spans="1:5" s="312" customFormat="1" ht="12" customHeight="1" x14ac:dyDescent="0.2">
      <c r="A30" s="313" t="s">
        <v>65</v>
      </c>
      <c r="B30" s="314" t="s">
        <v>249</v>
      </c>
      <c r="C30" s="360"/>
      <c r="D30" s="54"/>
      <c r="E30" s="54"/>
    </row>
    <row r="31" spans="1:5" s="312" customFormat="1" ht="12" customHeight="1" x14ac:dyDescent="0.2">
      <c r="A31" s="313" t="s">
        <v>66</v>
      </c>
      <c r="B31" s="315" t="s">
        <v>250</v>
      </c>
      <c r="C31" s="361"/>
      <c r="D31" s="300"/>
      <c r="E31" s="300"/>
    </row>
    <row r="32" spans="1:5" s="312" customFormat="1" ht="12" customHeight="1" thickBot="1" x14ac:dyDescent="0.25">
      <c r="A32" s="311" t="s">
        <v>67</v>
      </c>
      <c r="B32" s="80" t="s">
        <v>252</v>
      </c>
      <c r="C32" s="363"/>
      <c r="D32" s="57"/>
      <c r="E32" s="57"/>
    </row>
    <row r="33" spans="1:5" s="242" customFormat="1" ht="12" customHeight="1" thickBot="1" x14ac:dyDescent="0.25">
      <c r="A33" s="133" t="s">
        <v>15</v>
      </c>
      <c r="B33" s="69" t="s">
        <v>371</v>
      </c>
      <c r="C33" s="348"/>
      <c r="D33" s="220"/>
      <c r="E33" s="220"/>
    </row>
    <row r="34" spans="1:5" s="242" customFormat="1" ht="12" customHeight="1" thickBot="1" x14ac:dyDescent="0.25">
      <c r="A34" s="133" t="s">
        <v>16</v>
      </c>
      <c r="B34" s="69" t="s">
        <v>0</v>
      </c>
      <c r="C34" s="364"/>
      <c r="D34" s="235"/>
      <c r="E34" s="235"/>
    </row>
    <row r="35" spans="1:5" s="242" customFormat="1" ht="12" customHeight="1" thickBot="1" x14ac:dyDescent="0.25">
      <c r="A35" s="130" t="s">
        <v>17</v>
      </c>
      <c r="B35" s="69" t="s">
        <v>413</v>
      </c>
      <c r="C35" s="364"/>
      <c r="D35" s="236">
        <f>+D8+D19+D24+D25+D29+D33+D34</f>
        <v>0</v>
      </c>
      <c r="E35" s="236">
        <f>+E8+E19+E24+E25+E29+E33+E34</f>
        <v>0</v>
      </c>
    </row>
    <row r="36" spans="1:5" s="242" customFormat="1" ht="12" customHeight="1" thickBot="1" x14ac:dyDescent="0.25">
      <c r="A36" s="158" t="s">
        <v>18</v>
      </c>
      <c r="B36" s="69" t="s">
        <v>414</v>
      </c>
      <c r="C36" s="364"/>
      <c r="D36" s="236">
        <f>+D37+D38+D39</f>
        <v>0</v>
      </c>
      <c r="E36" s="236">
        <f>+E37+E38+E39</f>
        <v>0</v>
      </c>
    </row>
    <row r="37" spans="1:5" s="242" customFormat="1" ht="12" customHeight="1" x14ac:dyDescent="0.2">
      <c r="A37" s="313" t="s">
        <v>415</v>
      </c>
      <c r="B37" s="314" t="s">
        <v>171</v>
      </c>
      <c r="C37" s="360"/>
      <c r="D37" s="54"/>
      <c r="E37" s="54"/>
    </row>
    <row r="38" spans="1:5" s="242" customFormat="1" ht="12" customHeight="1" x14ac:dyDescent="0.2">
      <c r="A38" s="313" t="s">
        <v>416</v>
      </c>
      <c r="B38" s="315" t="s">
        <v>4</v>
      </c>
      <c r="C38" s="361"/>
      <c r="D38" s="300"/>
      <c r="E38" s="300"/>
    </row>
    <row r="39" spans="1:5" s="312" customFormat="1" ht="12" customHeight="1" thickBot="1" x14ac:dyDescent="0.25">
      <c r="A39" s="311" t="s">
        <v>417</v>
      </c>
      <c r="B39" s="80" t="s">
        <v>418</v>
      </c>
      <c r="C39" s="363"/>
      <c r="D39" s="57"/>
      <c r="E39" s="57"/>
    </row>
    <row r="40" spans="1:5" s="312" customFormat="1" ht="15" customHeight="1" thickBot="1" x14ac:dyDescent="0.25">
      <c r="A40" s="158" t="s">
        <v>19</v>
      </c>
      <c r="B40" s="159" t="s">
        <v>419</v>
      </c>
      <c r="C40" s="365"/>
      <c r="D40" s="239">
        <f>+D35+D36</f>
        <v>0</v>
      </c>
      <c r="E40" s="239">
        <f>+E35+E36</f>
        <v>0</v>
      </c>
    </row>
    <row r="41" spans="1:5" s="312" customFormat="1" ht="15" customHeight="1" x14ac:dyDescent="0.2">
      <c r="A41" s="160"/>
      <c r="B41" s="161"/>
      <c r="C41" s="161"/>
      <c r="D41" s="237"/>
      <c r="E41" s="237"/>
    </row>
    <row r="42" spans="1:5" ht="13.5" thickBot="1" x14ac:dyDescent="0.25">
      <c r="A42" s="162"/>
      <c r="B42" s="163"/>
      <c r="C42" s="163"/>
      <c r="D42" s="238"/>
      <c r="E42" s="238"/>
    </row>
    <row r="43" spans="1:5" s="309" customFormat="1" ht="16.5" customHeight="1" thickBot="1" x14ac:dyDescent="0.25">
      <c r="A43" s="164"/>
      <c r="B43" s="165" t="s">
        <v>47</v>
      </c>
      <c r="C43" s="165"/>
      <c r="D43" s="239"/>
      <c r="E43" s="239"/>
    </row>
    <row r="44" spans="1:5" s="317" customFormat="1" ht="12" customHeight="1" thickBot="1" x14ac:dyDescent="0.25">
      <c r="A44" s="133" t="s">
        <v>10</v>
      </c>
      <c r="B44" s="69" t="s">
        <v>420</v>
      </c>
      <c r="C44" s="348"/>
      <c r="D44" s="195">
        <f>SUM(D45:D49)</f>
        <v>0</v>
      </c>
      <c r="E44" s="195">
        <f>SUM(E45:E49)</f>
        <v>0</v>
      </c>
    </row>
    <row r="45" spans="1:5" ht="12" customHeight="1" x14ac:dyDescent="0.2">
      <c r="A45" s="311" t="s">
        <v>72</v>
      </c>
      <c r="B45" s="5" t="s">
        <v>40</v>
      </c>
      <c r="C45" s="341"/>
      <c r="D45" s="54"/>
      <c r="E45" s="54"/>
    </row>
    <row r="46" spans="1:5" ht="12" customHeight="1" x14ac:dyDescent="0.2">
      <c r="A46" s="311" t="s">
        <v>73</v>
      </c>
      <c r="B46" s="4" t="s">
        <v>134</v>
      </c>
      <c r="C46" s="334"/>
      <c r="D46" s="56"/>
      <c r="E46" s="56"/>
    </row>
    <row r="47" spans="1:5" ht="12" customHeight="1" x14ac:dyDescent="0.2">
      <c r="A47" s="311" t="s">
        <v>74</v>
      </c>
      <c r="B47" s="4" t="s">
        <v>98</v>
      </c>
      <c r="C47" s="334"/>
      <c r="D47" s="56"/>
      <c r="E47" s="56"/>
    </row>
    <row r="48" spans="1:5" ht="12" customHeight="1" x14ac:dyDescent="0.2">
      <c r="A48" s="311" t="s">
        <v>75</v>
      </c>
      <c r="B48" s="4" t="s">
        <v>135</v>
      </c>
      <c r="C48" s="334"/>
      <c r="D48" s="56"/>
      <c r="E48" s="56"/>
    </row>
    <row r="49" spans="1:5" ht="12" customHeight="1" thickBot="1" x14ac:dyDescent="0.25">
      <c r="A49" s="311" t="s">
        <v>105</v>
      </c>
      <c r="B49" s="4" t="s">
        <v>136</v>
      </c>
      <c r="C49" s="334"/>
      <c r="D49" s="56"/>
      <c r="E49" s="56"/>
    </row>
    <row r="50" spans="1:5" ht="12" customHeight="1" thickBot="1" x14ac:dyDescent="0.25">
      <c r="A50" s="133" t="s">
        <v>11</v>
      </c>
      <c r="B50" s="69" t="s">
        <v>421</v>
      </c>
      <c r="C50" s="348"/>
      <c r="D50" s="195">
        <f>SUM(D51:D53)</f>
        <v>0</v>
      </c>
      <c r="E50" s="195">
        <f>SUM(E51:E53)</f>
        <v>0</v>
      </c>
    </row>
    <row r="51" spans="1:5" s="317" customFormat="1" ht="12" customHeight="1" x14ac:dyDescent="0.2">
      <c r="A51" s="311" t="s">
        <v>78</v>
      </c>
      <c r="B51" s="5" t="s">
        <v>162</v>
      </c>
      <c r="C51" s="341"/>
      <c r="D51" s="54"/>
      <c r="E51" s="54"/>
    </row>
    <row r="52" spans="1:5" ht="12" customHeight="1" x14ac:dyDescent="0.2">
      <c r="A52" s="311" t="s">
        <v>79</v>
      </c>
      <c r="B52" s="4" t="s">
        <v>138</v>
      </c>
      <c r="C52" s="334"/>
      <c r="D52" s="56"/>
      <c r="E52" s="56"/>
    </row>
    <row r="53" spans="1:5" ht="12" customHeight="1" x14ac:dyDescent="0.2">
      <c r="A53" s="311" t="s">
        <v>80</v>
      </c>
      <c r="B53" s="4" t="s">
        <v>48</v>
      </c>
      <c r="C53" s="334"/>
      <c r="D53" s="56"/>
      <c r="E53" s="56"/>
    </row>
    <row r="54" spans="1:5" ht="12" customHeight="1" thickBot="1" x14ac:dyDescent="0.25">
      <c r="A54" s="311" t="s">
        <v>81</v>
      </c>
      <c r="B54" s="4" t="s">
        <v>5</v>
      </c>
      <c r="C54" s="334"/>
      <c r="D54" s="56"/>
      <c r="E54" s="56"/>
    </row>
    <row r="55" spans="1:5" ht="15" customHeight="1" thickBot="1" x14ac:dyDescent="0.25">
      <c r="A55" s="133" t="s">
        <v>12</v>
      </c>
      <c r="B55" s="166" t="s">
        <v>422</v>
      </c>
      <c r="C55" s="366"/>
      <c r="D55" s="240">
        <f>+D44+D50</f>
        <v>0</v>
      </c>
      <c r="E55" s="240">
        <f>+E44+E50</f>
        <v>0</v>
      </c>
    </row>
    <row r="56" spans="1:5" ht="13.5" thickBot="1" x14ac:dyDescent="0.25">
      <c r="D56" s="241"/>
      <c r="E56" s="241"/>
    </row>
    <row r="57" spans="1:5" ht="15" customHeight="1" thickBot="1" x14ac:dyDescent="0.25">
      <c r="A57" s="169" t="s">
        <v>158</v>
      </c>
      <c r="B57" s="170"/>
      <c r="C57" s="367"/>
      <c r="D57" s="67"/>
      <c r="E57" s="67"/>
    </row>
    <row r="58" spans="1:5" ht="14.25" customHeight="1" thickBot="1" x14ac:dyDescent="0.25">
      <c r="A58" s="169" t="s">
        <v>159</v>
      </c>
      <c r="B58" s="170"/>
      <c r="C58" s="367"/>
      <c r="D58" s="67"/>
      <c r="E58" s="67"/>
    </row>
  </sheetData>
  <phoneticPr fontId="28" type="noConversion"/>
  <pageMargins left="0.74803149606299213" right="0.74803149606299213" top="0.98425196850393704" bottom="0.98425196850393704" header="0.51181102362204722" footer="0.51181102362204722"/>
  <pageSetup paperSize="9" scale="80" fitToWidth="3" fitToHeight="2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zoomScaleNormal="100" workbookViewId="0">
      <selection activeCell="M17" sqref="M17"/>
    </sheetView>
  </sheetViews>
  <sheetFormatPr defaultRowHeight="12.75" x14ac:dyDescent="0.2"/>
  <cols>
    <col min="1" max="1" width="5.5" style="33" customWidth="1"/>
    <col min="2" max="2" width="33.1640625" style="33" customWidth="1"/>
    <col min="3" max="3" width="10.5" style="33" customWidth="1"/>
    <col min="4" max="4" width="10.1640625" style="33" customWidth="1"/>
    <col min="5" max="5" width="10.33203125" style="33" customWidth="1"/>
    <col min="6" max="6" width="8.6640625" style="33" customWidth="1"/>
    <col min="7" max="7" width="9.83203125" style="33" customWidth="1"/>
    <col min="8" max="16384" width="9.33203125" style="33"/>
  </cols>
  <sheetData>
    <row r="1" spans="1:18" ht="15.75" x14ac:dyDescent="0.25">
      <c r="A1" s="725" t="s">
        <v>970</v>
      </c>
      <c r="B1" s="731"/>
      <c r="C1" s="731"/>
      <c r="D1" s="731"/>
      <c r="E1" s="731"/>
      <c r="F1" s="731"/>
    </row>
    <row r="2" spans="1:18" ht="43.5" customHeight="1" x14ac:dyDescent="0.25">
      <c r="A2" s="767" t="s">
        <v>586</v>
      </c>
      <c r="B2" s="767"/>
      <c r="C2" s="767"/>
      <c r="D2" s="767"/>
      <c r="E2" s="767"/>
      <c r="F2" s="767"/>
      <c r="G2" s="767"/>
    </row>
    <row r="4" spans="1:18" s="470" customFormat="1" ht="27" customHeight="1" x14ac:dyDescent="0.25">
      <c r="A4" s="468" t="s">
        <v>587</v>
      </c>
      <c r="B4" s="469"/>
      <c r="C4" s="768" t="s">
        <v>588</v>
      </c>
      <c r="D4" s="768"/>
      <c r="E4" s="768"/>
      <c r="F4" s="768"/>
      <c r="G4" s="768"/>
    </row>
    <row r="5" spans="1:18" s="470" customFormat="1" ht="15.75" x14ac:dyDescent="0.25">
      <c r="A5" s="469"/>
      <c r="B5" s="469"/>
      <c r="C5" s="469"/>
      <c r="D5" s="469"/>
      <c r="E5" s="469"/>
      <c r="F5" s="469"/>
      <c r="G5" s="469"/>
      <c r="M5" s="725"/>
      <c r="N5" s="731"/>
      <c r="O5" s="731"/>
      <c r="P5" s="731"/>
      <c r="Q5" s="731"/>
      <c r="R5" s="731"/>
    </row>
    <row r="6" spans="1:18" s="470" customFormat="1" ht="24.75" customHeight="1" x14ac:dyDescent="0.25">
      <c r="A6" s="468" t="s">
        <v>589</v>
      </c>
      <c r="B6" s="469"/>
      <c r="C6" s="768" t="s">
        <v>590</v>
      </c>
      <c r="D6" s="768"/>
      <c r="E6" s="768"/>
      <c r="F6" s="768"/>
      <c r="G6" s="469"/>
    </row>
    <row r="7" spans="1:18" s="471" customFormat="1" x14ac:dyDescent="0.2">
      <c r="A7" s="134"/>
      <c r="B7" s="134"/>
      <c r="C7" s="134"/>
      <c r="D7" s="134"/>
      <c r="E7" s="134"/>
      <c r="F7" s="134"/>
      <c r="G7" s="134"/>
    </row>
    <row r="8" spans="1:18" s="475" customFormat="1" ht="15" customHeight="1" x14ac:dyDescent="0.25">
      <c r="A8" s="472" t="s">
        <v>1125</v>
      </c>
      <c r="B8" s="473"/>
      <c r="C8" s="473"/>
      <c r="D8" s="474"/>
      <c r="E8" s="474"/>
      <c r="F8" s="474"/>
      <c r="G8" s="474"/>
    </row>
    <row r="9" spans="1:18" s="475" customFormat="1" ht="15" customHeight="1" thickBot="1" x14ac:dyDescent="0.3">
      <c r="A9" s="472" t="s">
        <v>591</v>
      </c>
      <c r="B9" s="474"/>
      <c r="C9" s="474"/>
      <c r="D9" s="474"/>
      <c r="E9" s="474"/>
      <c r="F9" s="474"/>
      <c r="G9" s="474"/>
    </row>
    <row r="10" spans="1:18" s="479" customFormat="1" ht="42" customHeight="1" thickBot="1" x14ac:dyDescent="0.25">
      <c r="A10" s="476" t="s">
        <v>8</v>
      </c>
      <c r="B10" s="477" t="s">
        <v>592</v>
      </c>
      <c r="C10" s="477" t="s">
        <v>593</v>
      </c>
      <c r="D10" s="477" t="s">
        <v>594</v>
      </c>
      <c r="E10" s="477" t="s">
        <v>595</v>
      </c>
      <c r="F10" s="477" t="s">
        <v>596</v>
      </c>
      <c r="G10" s="478" t="s">
        <v>43</v>
      </c>
    </row>
    <row r="11" spans="1:18" ht="24" customHeight="1" x14ac:dyDescent="0.2">
      <c r="A11" s="480" t="s">
        <v>10</v>
      </c>
      <c r="B11" s="481" t="s">
        <v>597</v>
      </c>
      <c r="C11" s="482"/>
      <c r="D11" s="482"/>
      <c r="E11" s="482"/>
      <c r="F11" s="482"/>
      <c r="G11" s="483">
        <f>SUM(C11:F11)</f>
        <v>0</v>
      </c>
    </row>
    <row r="12" spans="1:18" ht="24" customHeight="1" x14ac:dyDescent="0.2">
      <c r="A12" s="484" t="s">
        <v>11</v>
      </c>
      <c r="B12" s="485" t="s">
        <v>598</v>
      </c>
      <c r="C12" s="486"/>
      <c r="D12" s="486"/>
      <c r="E12" s="486"/>
      <c r="F12" s="486"/>
      <c r="G12" s="487">
        <f t="shared" ref="G12:G17" si="0">SUM(C12:F12)</f>
        <v>0</v>
      </c>
    </row>
    <row r="13" spans="1:18" ht="24" customHeight="1" x14ac:dyDescent="0.2">
      <c r="A13" s="484" t="s">
        <v>12</v>
      </c>
      <c r="B13" s="485" t="s">
        <v>599</v>
      </c>
      <c r="C13" s="486"/>
      <c r="D13" s="486"/>
      <c r="E13" s="486"/>
      <c r="F13" s="486"/>
      <c r="G13" s="487">
        <f t="shared" si="0"/>
        <v>0</v>
      </c>
    </row>
    <row r="14" spans="1:18" ht="24" customHeight="1" x14ac:dyDescent="0.2">
      <c r="A14" s="484" t="s">
        <v>13</v>
      </c>
      <c r="B14" s="485" t="s">
        <v>600</v>
      </c>
      <c r="C14" s="486"/>
      <c r="D14" s="486"/>
      <c r="E14" s="486"/>
      <c r="F14" s="486"/>
      <c r="G14" s="487">
        <f t="shared" si="0"/>
        <v>0</v>
      </c>
    </row>
    <row r="15" spans="1:18" ht="24" customHeight="1" x14ac:dyDescent="0.2">
      <c r="A15" s="484" t="s">
        <v>14</v>
      </c>
      <c r="B15" s="485" t="s">
        <v>601</v>
      </c>
      <c r="C15" s="486"/>
      <c r="D15" s="486"/>
      <c r="E15" s="486"/>
      <c r="F15" s="486"/>
      <c r="G15" s="487">
        <f t="shared" si="0"/>
        <v>0</v>
      </c>
    </row>
    <row r="16" spans="1:18" ht="24" customHeight="1" thickBot="1" x14ac:dyDescent="0.25">
      <c r="A16" s="488" t="s">
        <v>15</v>
      </c>
      <c r="B16" s="489" t="s">
        <v>602</v>
      </c>
      <c r="C16" s="490">
        <v>2953135</v>
      </c>
      <c r="D16" s="490"/>
      <c r="E16" s="490"/>
      <c r="F16" s="490"/>
      <c r="G16" s="491">
        <f t="shared" si="0"/>
        <v>2953135</v>
      </c>
    </row>
    <row r="17" spans="1:7" s="496" customFormat="1" ht="24" customHeight="1" thickBot="1" x14ac:dyDescent="0.25">
      <c r="A17" s="492" t="s">
        <v>16</v>
      </c>
      <c r="B17" s="493" t="s">
        <v>43</v>
      </c>
      <c r="C17" s="494">
        <f>SUM(C11:C16)</f>
        <v>2953135</v>
      </c>
      <c r="D17" s="494">
        <f>SUM(D11:D16)</f>
        <v>0</v>
      </c>
      <c r="E17" s="494">
        <f>SUM(E11:E16)</f>
        <v>0</v>
      </c>
      <c r="F17" s="494">
        <f>SUM(F11:F16)</f>
        <v>0</v>
      </c>
      <c r="G17" s="495">
        <f t="shared" si="0"/>
        <v>2953135</v>
      </c>
    </row>
    <row r="18" spans="1:7" s="471" customFormat="1" x14ac:dyDescent="0.2">
      <c r="A18" s="134"/>
      <c r="B18" s="134"/>
      <c r="C18" s="134"/>
      <c r="D18" s="134"/>
      <c r="E18" s="134"/>
      <c r="F18" s="134"/>
      <c r="G18" s="134"/>
    </row>
    <row r="19" spans="1:7" s="471" customFormat="1" x14ac:dyDescent="0.2">
      <c r="A19" s="134"/>
      <c r="B19" s="134"/>
      <c r="C19" s="134"/>
      <c r="D19" s="134"/>
      <c r="E19" s="134"/>
      <c r="F19" s="134"/>
      <c r="G19" s="134"/>
    </row>
    <row r="20" spans="1:7" s="471" customFormat="1" x14ac:dyDescent="0.2">
      <c r="A20" s="134"/>
      <c r="B20" s="134"/>
      <c r="C20" s="134"/>
      <c r="D20" s="134"/>
      <c r="E20" s="134"/>
      <c r="F20" s="134"/>
      <c r="G20" s="134"/>
    </row>
    <row r="21" spans="1:7" s="471" customFormat="1" ht="15.75" x14ac:dyDescent="0.25">
      <c r="A21" s="470" t="s">
        <v>1124</v>
      </c>
      <c r="B21" s="134"/>
      <c r="C21" s="134"/>
      <c r="D21" s="134"/>
      <c r="E21" s="134"/>
      <c r="F21" s="134"/>
      <c r="G21" s="134"/>
    </row>
    <row r="22" spans="1:7" s="471" customFormat="1" x14ac:dyDescent="0.2">
      <c r="A22" s="134"/>
      <c r="B22" s="134"/>
      <c r="C22" s="134"/>
      <c r="D22" s="134"/>
      <c r="E22" s="134"/>
      <c r="F22" s="134"/>
      <c r="G22" s="134"/>
    </row>
    <row r="23" spans="1:7" x14ac:dyDescent="0.2">
      <c r="A23" s="134"/>
      <c r="B23" s="134"/>
      <c r="C23" s="134"/>
      <c r="D23" s="134"/>
      <c r="E23" s="134"/>
      <c r="F23" s="134"/>
      <c r="G23" s="134"/>
    </row>
    <row r="24" spans="1:7" x14ac:dyDescent="0.2">
      <c r="A24" s="134"/>
      <c r="B24" s="134"/>
      <c r="C24" s="471"/>
      <c r="D24" s="471"/>
      <c r="E24" s="471"/>
      <c r="F24" s="471"/>
      <c r="G24" s="134"/>
    </row>
    <row r="25" spans="1:7" ht="13.5" x14ac:dyDescent="0.25">
      <c r="A25" s="134"/>
      <c r="B25" s="134"/>
      <c r="C25" s="497"/>
      <c r="D25" s="498" t="s">
        <v>603</v>
      </c>
      <c r="E25" s="498"/>
      <c r="F25" s="497"/>
      <c r="G25" s="134"/>
    </row>
    <row r="26" spans="1:7" ht="13.5" x14ac:dyDescent="0.25">
      <c r="C26" s="499"/>
      <c r="D26" s="500"/>
      <c r="E26" s="500"/>
      <c r="F26" s="499"/>
    </row>
    <row r="27" spans="1:7" ht="13.5" x14ac:dyDescent="0.25">
      <c r="C27" s="499"/>
      <c r="D27" s="500"/>
      <c r="E27" s="500"/>
      <c r="F27" s="499"/>
    </row>
  </sheetData>
  <mergeCells count="5">
    <mergeCell ref="A2:G2"/>
    <mergeCell ref="C4:G4"/>
    <mergeCell ref="C6:F6"/>
    <mergeCell ref="M5:R5"/>
    <mergeCell ref="A1:F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N23" sqref="N23"/>
    </sheetView>
  </sheetViews>
  <sheetFormatPr defaultRowHeight="12.75" x14ac:dyDescent="0.2"/>
  <cols>
    <col min="1" max="1" width="7" style="501" customWidth="1"/>
    <col min="2" max="2" width="27.1640625" style="168" customWidth="1"/>
    <col min="3" max="3" width="12.5" style="168" customWidth="1"/>
    <col min="4" max="6" width="11.83203125" style="168" customWidth="1"/>
    <col min="7" max="7" width="12.83203125" style="168" customWidth="1"/>
    <col min="8" max="8" width="9.33203125" style="168"/>
    <col min="9" max="9" width="15.83203125" style="168" customWidth="1"/>
    <col min="10" max="16384" width="9.33203125" style="168"/>
  </cols>
  <sheetData>
    <row r="1" spans="1:7" x14ac:dyDescent="0.2">
      <c r="A1" s="781" t="s">
        <v>604</v>
      </c>
      <c r="B1" s="772"/>
      <c r="C1" s="772"/>
      <c r="D1" s="772"/>
      <c r="E1" s="772"/>
      <c r="F1" s="772"/>
      <c r="G1" s="772"/>
    </row>
    <row r="2" spans="1:7" x14ac:dyDescent="0.2">
      <c r="A2" s="782" t="s">
        <v>971</v>
      </c>
      <c r="B2" s="731"/>
      <c r="C2" s="731"/>
      <c r="D2" s="731"/>
      <c r="E2" s="731"/>
      <c r="F2" s="731"/>
      <c r="G2" s="731"/>
    </row>
    <row r="3" spans="1:7" ht="14.25" thickBot="1" x14ac:dyDescent="0.25">
      <c r="G3" s="268" t="s">
        <v>922</v>
      </c>
    </row>
    <row r="4" spans="1:7" ht="17.25" customHeight="1" thickBot="1" x14ac:dyDescent="0.25">
      <c r="A4" s="783" t="s">
        <v>8</v>
      </c>
      <c r="B4" s="785" t="s">
        <v>605</v>
      </c>
      <c r="C4" s="785" t="s">
        <v>606</v>
      </c>
      <c r="D4" s="785" t="s">
        <v>607</v>
      </c>
      <c r="E4" s="787" t="s">
        <v>608</v>
      </c>
      <c r="F4" s="787"/>
      <c r="G4" s="788"/>
    </row>
    <row r="5" spans="1:7" s="518" customFormat="1" ht="57.75" customHeight="1" thickBot="1" x14ac:dyDescent="0.25">
      <c r="A5" s="784"/>
      <c r="B5" s="786"/>
      <c r="C5" s="786"/>
      <c r="D5" s="786"/>
      <c r="E5" s="477" t="s">
        <v>609</v>
      </c>
      <c r="F5" s="477" t="s">
        <v>610</v>
      </c>
      <c r="G5" s="478" t="s">
        <v>611</v>
      </c>
    </row>
    <row r="6" spans="1:7" s="317" customFormat="1" ht="15" customHeight="1" thickBot="1" x14ac:dyDescent="0.25">
      <c r="A6" s="130" t="s">
        <v>612</v>
      </c>
      <c r="B6" s="131" t="s">
        <v>613</v>
      </c>
      <c r="C6" s="131" t="s">
        <v>614</v>
      </c>
      <c r="D6" s="131" t="s">
        <v>615</v>
      </c>
      <c r="E6" s="131" t="s">
        <v>616</v>
      </c>
      <c r="F6" s="131" t="s">
        <v>617</v>
      </c>
      <c r="G6" s="132" t="s">
        <v>618</v>
      </c>
    </row>
    <row r="7" spans="1:7" ht="15" customHeight="1" x14ac:dyDescent="0.2">
      <c r="A7" s="502" t="s">
        <v>10</v>
      </c>
      <c r="B7" s="503" t="s">
        <v>588</v>
      </c>
      <c r="C7" s="504">
        <v>93381155</v>
      </c>
      <c r="D7" s="504"/>
      <c r="E7" s="505">
        <f>C7+D7</f>
        <v>93381155</v>
      </c>
      <c r="F7" s="504">
        <v>13263468</v>
      </c>
      <c r="G7" s="506">
        <v>80117687</v>
      </c>
    </row>
    <row r="8" spans="1:7" ht="27.75" customHeight="1" x14ac:dyDescent="0.2">
      <c r="A8" s="507" t="s">
        <v>11</v>
      </c>
      <c r="B8" s="508" t="s">
        <v>619</v>
      </c>
      <c r="C8" s="21"/>
      <c r="D8" s="21"/>
      <c r="E8" s="505">
        <f>C8+D8</f>
        <v>0</v>
      </c>
      <c r="F8" s="21"/>
      <c r="G8" s="509"/>
    </row>
    <row r="9" spans="1:7" ht="15" customHeight="1" thickBot="1" x14ac:dyDescent="0.25">
      <c r="A9" s="507" t="s">
        <v>12</v>
      </c>
      <c r="B9" s="508" t="s">
        <v>428</v>
      </c>
      <c r="C9" s="21">
        <v>0</v>
      </c>
      <c r="D9" s="21"/>
      <c r="E9" s="505">
        <f>C9+D9</f>
        <v>0</v>
      </c>
      <c r="F9" s="21"/>
      <c r="G9" s="509"/>
    </row>
    <row r="10" spans="1:7" ht="15" customHeight="1" thickBot="1" x14ac:dyDescent="0.25">
      <c r="A10" s="773" t="s">
        <v>43</v>
      </c>
      <c r="B10" s="774"/>
      <c r="C10" s="43">
        <f>SUM(C7:C9)</f>
        <v>93381155</v>
      </c>
      <c r="D10" s="43">
        <f>SUM(D7:D9)</f>
        <v>0</v>
      </c>
      <c r="E10" s="43">
        <f>SUM(E7:E9)</f>
        <v>93381155</v>
      </c>
      <c r="F10" s="43">
        <f>SUM(F7:F9)</f>
        <v>13263468</v>
      </c>
      <c r="G10" s="44">
        <f>SUM(G7:G9)</f>
        <v>80117687</v>
      </c>
    </row>
    <row r="11" spans="1:7" ht="15" customHeight="1" x14ac:dyDescent="0.2">
      <c r="A11" s="161"/>
      <c r="B11" s="161"/>
      <c r="C11" s="519"/>
      <c r="D11" s="519"/>
      <c r="E11" s="519"/>
      <c r="F11" s="519"/>
      <c r="G11" s="519"/>
    </row>
    <row r="12" spans="1:7" x14ac:dyDescent="0.2">
      <c r="F12" s="775" t="s">
        <v>631</v>
      </c>
      <c r="G12" s="776"/>
    </row>
    <row r="13" spans="1:7" ht="19.5" customHeight="1" x14ac:dyDescent="0.2">
      <c r="A13" s="777" t="s">
        <v>620</v>
      </c>
      <c r="B13" s="778"/>
      <c r="C13" s="778"/>
      <c r="D13" s="779"/>
      <c r="E13" s="779"/>
      <c r="F13" s="779"/>
      <c r="G13" s="779"/>
    </row>
    <row r="14" spans="1:7" ht="15" x14ac:dyDescent="0.2">
      <c r="A14" s="512" t="s">
        <v>440</v>
      </c>
      <c r="B14" s="512" t="s">
        <v>52</v>
      </c>
      <c r="C14" s="512"/>
      <c r="D14" s="777" t="s">
        <v>621</v>
      </c>
      <c r="E14" s="762"/>
      <c r="F14" s="762"/>
      <c r="G14" s="762"/>
    </row>
    <row r="15" spans="1:7" ht="15" x14ac:dyDescent="0.2">
      <c r="A15" s="512">
        <v>1</v>
      </c>
      <c r="B15" s="512">
        <v>2</v>
      </c>
      <c r="C15" s="512"/>
      <c r="D15" s="777">
        <v>3</v>
      </c>
      <c r="E15" s="780"/>
      <c r="F15" s="780"/>
      <c r="G15" s="780"/>
    </row>
    <row r="16" spans="1:7" x14ac:dyDescent="0.2">
      <c r="B16" s="771"/>
      <c r="C16" s="772"/>
      <c r="D16" s="771"/>
      <c r="E16" s="772"/>
      <c r="F16" s="772"/>
      <c r="G16" s="772"/>
    </row>
    <row r="17" spans="1:9" x14ac:dyDescent="0.2">
      <c r="B17" s="771"/>
      <c r="C17" s="772"/>
      <c r="D17" s="771"/>
      <c r="E17" s="772"/>
      <c r="F17" s="772"/>
      <c r="G17" s="772"/>
    </row>
    <row r="18" spans="1:9" ht="30" customHeight="1" x14ac:dyDescent="0.2">
      <c r="A18" s="511" t="s">
        <v>399</v>
      </c>
      <c r="B18" s="770" t="s">
        <v>622</v>
      </c>
      <c r="C18" s="770"/>
      <c r="D18" s="515"/>
      <c r="E18" s="675"/>
      <c r="F18" s="675"/>
      <c r="G18" s="515">
        <v>347712604</v>
      </c>
      <c r="I18" s="515"/>
    </row>
    <row r="19" spans="1:9" ht="30" customHeight="1" x14ac:dyDescent="0.2">
      <c r="A19" s="511" t="s">
        <v>402</v>
      </c>
      <c r="B19" s="770" t="s">
        <v>623</v>
      </c>
      <c r="C19" s="770"/>
      <c r="D19" s="515"/>
      <c r="E19" s="675"/>
      <c r="F19" s="675"/>
      <c r="G19" s="515">
        <v>420579268</v>
      </c>
      <c r="I19" s="515"/>
    </row>
    <row r="20" spans="1:9" ht="30" customHeight="1" x14ac:dyDescent="0.2">
      <c r="A20" s="513" t="s">
        <v>51</v>
      </c>
      <c r="B20" s="769" t="s">
        <v>624</v>
      </c>
      <c r="C20" s="769"/>
      <c r="D20" s="517"/>
      <c r="E20" s="517"/>
      <c r="F20" s="517"/>
      <c r="G20" s="517">
        <v>-72866664</v>
      </c>
      <c r="I20" s="517"/>
    </row>
    <row r="21" spans="1:9" ht="30" customHeight="1" x14ac:dyDescent="0.2">
      <c r="A21" s="511" t="s">
        <v>426</v>
      </c>
      <c r="B21" s="770" t="s">
        <v>625</v>
      </c>
      <c r="C21" s="770"/>
      <c r="D21" s="515"/>
      <c r="E21" s="515"/>
      <c r="F21" s="515"/>
      <c r="G21" s="515">
        <v>290062138</v>
      </c>
      <c r="I21" s="515"/>
    </row>
    <row r="22" spans="1:9" ht="30" customHeight="1" x14ac:dyDescent="0.2">
      <c r="A22" s="511" t="s">
        <v>444</v>
      </c>
      <c r="B22" s="770" t="s">
        <v>626</v>
      </c>
      <c r="C22" s="770"/>
      <c r="D22" s="515"/>
      <c r="E22" s="515"/>
      <c r="F22" s="515"/>
      <c r="G22" s="515">
        <v>123814319</v>
      </c>
      <c r="I22" s="515"/>
    </row>
    <row r="23" spans="1:9" ht="30" customHeight="1" x14ac:dyDescent="0.2">
      <c r="A23" s="513" t="s">
        <v>446</v>
      </c>
      <c r="B23" s="769" t="s">
        <v>627</v>
      </c>
      <c r="C23" s="769"/>
      <c r="D23" s="517"/>
      <c r="E23" s="517"/>
      <c r="F23" s="517"/>
      <c r="G23" s="517">
        <v>166247819</v>
      </c>
      <c r="I23" s="517"/>
    </row>
    <row r="24" spans="1:9" ht="30" customHeight="1" x14ac:dyDescent="0.2">
      <c r="A24" s="513" t="s">
        <v>448</v>
      </c>
      <c r="B24" s="769" t="s">
        <v>628</v>
      </c>
      <c r="C24" s="769"/>
      <c r="D24" s="517"/>
      <c r="E24" s="517"/>
      <c r="F24" s="517"/>
      <c r="G24" s="517">
        <v>93381155</v>
      </c>
      <c r="I24" s="517"/>
    </row>
    <row r="25" spans="1:9" ht="14.25" customHeight="1" x14ac:dyDescent="0.2">
      <c r="A25" s="513" t="s">
        <v>456</v>
      </c>
      <c r="B25" s="769" t="s">
        <v>629</v>
      </c>
      <c r="C25" s="769"/>
      <c r="D25" s="517"/>
      <c r="E25" s="517"/>
      <c r="F25" s="517"/>
      <c r="G25" s="517">
        <v>93381155</v>
      </c>
      <c r="I25" s="517"/>
    </row>
    <row r="26" spans="1:9" ht="26.25" customHeight="1" x14ac:dyDescent="0.2">
      <c r="A26" s="513" t="s">
        <v>460</v>
      </c>
      <c r="B26" s="769" t="s">
        <v>630</v>
      </c>
      <c r="C26" s="769"/>
      <c r="D26" s="517"/>
      <c r="E26" s="517"/>
      <c r="F26" s="517"/>
      <c r="G26" s="517">
        <v>93381155</v>
      </c>
      <c r="I26" s="517"/>
    </row>
  </sheetData>
  <mergeCells count="25">
    <mergeCell ref="D16:G16"/>
    <mergeCell ref="A1:G1"/>
    <mergeCell ref="A2:G2"/>
    <mergeCell ref="A4:A5"/>
    <mergeCell ref="B4:B5"/>
    <mergeCell ref="C4:C5"/>
    <mergeCell ref="D4:D5"/>
    <mergeCell ref="E4:G4"/>
    <mergeCell ref="B17:C17"/>
    <mergeCell ref="D17:G17"/>
    <mergeCell ref="B18:C18"/>
    <mergeCell ref="B19:C19"/>
    <mergeCell ref="A10:B10"/>
    <mergeCell ref="F12:G12"/>
    <mergeCell ref="A13:G13"/>
    <mergeCell ref="D14:G14"/>
    <mergeCell ref="D15:G15"/>
    <mergeCell ref="B16:C16"/>
    <mergeCell ref="B26:C26"/>
    <mergeCell ref="B23:C23"/>
    <mergeCell ref="B24:C24"/>
    <mergeCell ref="B25:C25"/>
    <mergeCell ref="B20:C20"/>
    <mergeCell ref="B21:C21"/>
    <mergeCell ref="B22:C22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workbookViewId="0">
      <selection activeCell="N5" sqref="N5"/>
    </sheetView>
  </sheetViews>
  <sheetFormatPr defaultRowHeight="12.75" x14ac:dyDescent="0.2"/>
  <cols>
    <col min="1" max="1" width="5.5" customWidth="1"/>
    <col min="2" max="2" width="48.6640625" customWidth="1"/>
    <col min="3" max="3" width="15.33203125" customWidth="1"/>
    <col min="4" max="4" width="15.6640625" customWidth="1"/>
    <col min="5" max="5" width="13.5" customWidth="1"/>
    <col min="6" max="6" width="3.33203125" customWidth="1"/>
    <col min="7" max="7" width="11.33203125" customWidth="1"/>
    <col min="8" max="8" width="15.83203125" customWidth="1"/>
  </cols>
  <sheetData>
    <row r="1" spans="1:8" ht="18.75" x14ac:dyDescent="0.3">
      <c r="A1" s="789" t="s">
        <v>632</v>
      </c>
      <c r="B1" s="789"/>
      <c r="C1" s="789"/>
      <c r="D1" s="789"/>
      <c r="E1" s="789"/>
      <c r="F1" s="789"/>
      <c r="G1" s="789"/>
      <c r="H1" s="789"/>
    </row>
    <row r="2" spans="1:8" x14ac:dyDescent="0.2">
      <c r="A2" s="790" t="s">
        <v>633</v>
      </c>
      <c r="B2" s="790"/>
      <c r="C2" s="790"/>
      <c r="D2" s="790"/>
      <c r="E2" s="790"/>
      <c r="F2" s="790"/>
      <c r="G2" s="790"/>
      <c r="H2" s="790"/>
    </row>
    <row r="3" spans="1:8" ht="18.75" x14ac:dyDescent="0.3">
      <c r="A3" s="782" t="s">
        <v>972</v>
      </c>
      <c r="B3" s="782"/>
      <c r="C3" s="782"/>
      <c r="D3" s="782"/>
      <c r="E3" s="782"/>
      <c r="F3" s="782"/>
      <c r="G3" s="782"/>
      <c r="H3" s="520"/>
    </row>
    <row r="4" spans="1:8" ht="12.75" customHeight="1" x14ac:dyDescent="0.2">
      <c r="A4" s="777" t="s">
        <v>634</v>
      </c>
      <c r="B4" s="777"/>
      <c r="C4" s="777"/>
      <c r="D4" s="777"/>
      <c r="E4" s="777"/>
      <c r="F4" s="777"/>
      <c r="G4" s="777"/>
      <c r="H4" s="777"/>
    </row>
    <row r="5" spans="1:8" ht="270" x14ac:dyDescent="0.2">
      <c r="A5" s="512" t="s">
        <v>440</v>
      </c>
      <c r="B5" s="512" t="s">
        <v>52</v>
      </c>
      <c r="C5" s="512" t="s">
        <v>635</v>
      </c>
      <c r="D5" s="512" t="s">
        <v>636</v>
      </c>
      <c r="E5" s="512" t="s">
        <v>637</v>
      </c>
      <c r="F5" s="512" t="s">
        <v>638</v>
      </c>
      <c r="G5" s="512" t="s">
        <v>639</v>
      </c>
      <c r="H5" s="512" t="s">
        <v>640</v>
      </c>
    </row>
    <row r="6" spans="1:8" ht="15" x14ac:dyDescent="0.2">
      <c r="A6" s="512">
        <v>1</v>
      </c>
      <c r="B6" s="512">
        <v>2</v>
      </c>
      <c r="C6" s="512">
        <v>3</v>
      </c>
      <c r="D6" s="512">
        <v>4</v>
      </c>
      <c r="E6" s="512">
        <v>5</v>
      </c>
      <c r="F6" s="512">
        <v>6</v>
      </c>
      <c r="G6" s="512">
        <v>7</v>
      </c>
      <c r="H6" s="512">
        <v>8</v>
      </c>
    </row>
    <row r="7" spans="1:8" ht="24" customHeight="1" x14ac:dyDescent="0.2">
      <c r="A7" s="511" t="s">
        <v>399</v>
      </c>
      <c r="B7" s="514" t="s">
        <v>641</v>
      </c>
      <c r="C7" s="515">
        <v>2648578</v>
      </c>
      <c r="D7" s="515">
        <v>0</v>
      </c>
      <c r="E7" s="515">
        <v>-709821</v>
      </c>
      <c r="F7" s="515">
        <v>0</v>
      </c>
      <c r="G7" s="515">
        <v>0</v>
      </c>
      <c r="H7" s="515">
        <v>1938757</v>
      </c>
    </row>
    <row r="8" spans="1:8" ht="19.5" customHeight="1" x14ac:dyDescent="0.2">
      <c r="A8" s="513" t="s">
        <v>426</v>
      </c>
      <c r="B8" s="516" t="s">
        <v>642</v>
      </c>
      <c r="C8" s="517">
        <v>2648578</v>
      </c>
      <c r="D8" s="517">
        <v>0</v>
      </c>
      <c r="E8" s="517">
        <v>-709821</v>
      </c>
      <c r="F8" s="517">
        <v>0</v>
      </c>
      <c r="G8" s="517">
        <v>0</v>
      </c>
      <c r="H8" s="517">
        <v>1938757</v>
      </c>
    </row>
    <row r="9" spans="1:8" ht="29.25" customHeight="1" x14ac:dyDescent="0.2">
      <c r="A9" s="511" t="s">
        <v>444</v>
      </c>
      <c r="B9" s="514" t="s">
        <v>643</v>
      </c>
      <c r="C9" s="515">
        <v>1238288333</v>
      </c>
      <c r="D9" s="515">
        <v>0</v>
      </c>
      <c r="E9" s="515">
        <v>46252567</v>
      </c>
      <c r="F9" s="515">
        <v>0</v>
      </c>
      <c r="G9" s="515">
        <v>0</v>
      </c>
      <c r="H9" s="515">
        <v>1284540900</v>
      </c>
    </row>
    <row r="10" spans="1:8" ht="27.75" customHeight="1" x14ac:dyDescent="0.2">
      <c r="A10" s="511" t="s">
        <v>446</v>
      </c>
      <c r="B10" s="514" t="s">
        <v>644</v>
      </c>
      <c r="C10" s="515">
        <v>17174025</v>
      </c>
      <c r="D10" s="515">
        <v>0</v>
      </c>
      <c r="E10" s="515">
        <v>1495675</v>
      </c>
      <c r="F10" s="515">
        <v>0</v>
      </c>
      <c r="G10" s="515">
        <v>0</v>
      </c>
      <c r="H10" s="515">
        <v>18669700</v>
      </c>
    </row>
    <row r="11" spans="1:8" ht="11.25" customHeight="1" x14ac:dyDescent="0.2">
      <c r="A11" s="511" t="s">
        <v>448</v>
      </c>
      <c r="B11" s="514" t="s">
        <v>645</v>
      </c>
      <c r="C11" s="515">
        <v>1413035</v>
      </c>
      <c r="D11" s="515">
        <v>0</v>
      </c>
      <c r="E11" s="515">
        <v>-787460</v>
      </c>
      <c r="F11" s="515">
        <v>0</v>
      </c>
      <c r="G11" s="515">
        <v>0</v>
      </c>
      <c r="H11" s="515">
        <v>625575</v>
      </c>
    </row>
    <row r="12" spans="1:8" ht="12.75" customHeight="1" x14ac:dyDescent="0.2">
      <c r="A12" s="511" t="s">
        <v>646</v>
      </c>
      <c r="B12" s="514" t="s">
        <v>647</v>
      </c>
      <c r="C12" s="515">
        <v>13992013</v>
      </c>
      <c r="D12" s="515">
        <v>0</v>
      </c>
      <c r="E12" s="515">
        <v>-3299284</v>
      </c>
      <c r="F12" s="515">
        <v>0</v>
      </c>
      <c r="G12" s="515">
        <v>0</v>
      </c>
      <c r="H12" s="515">
        <v>10692729</v>
      </c>
    </row>
    <row r="13" spans="1:8" ht="12.75" customHeight="1" x14ac:dyDescent="0.2">
      <c r="A13" s="513" t="s">
        <v>452</v>
      </c>
      <c r="B13" s="516" t="s">
        <v>648</v>
      </c>
      <c r="C13" s="517">
        <v>1270867406</v>
      </c>
      <c r="D13" s="517">
        <v>0</v>
      </c>
      <c r="E13" s="517">
        <v>43661498</v>
      </c>
      <c r="F13" s="517">
        <v>0</v>
      </c>
      <c r="G13" s="517">
        <v>0</v>
      </c>
      <c r="H13" s="517">
        <v>1314528904</v>
      </c>
    </row>
    <row r="14" spans="1:8" ht="14.25" customHeight="1" x14ac:dyDescent="0.2">
      <c r="A14" s="511" t="s">
        <v>649</v>
      </c>
      <c r="B14" s="514" t="s">
        <v>650</v>
      </c>
      <c r="C14" s="515">
        <v>38200</v>
      </c>
      <c r="D14" s="515">
        <v>0</v>
      </c>
      <c r="E14" s="515">
        <v>0</v>
      </c>
      <c r="F14" s="515">
        <v>0</v>
      </c>
      <c r="G14" s="515">
        <v>0</v>
      </c>
      <c r="H14" s="515">
        <v>38200</v>
      </c>
    </row>
    <row r="15" spans="1:8" ht="17.25" customHeight="1" x14ac:dyDescent="0.2">
      <c r="A15" s="511" t="s">
        <v>458</v>
      </c>
      <c r="B15" s="514" t="s">
        <v>651</v>
      </c>
      <c r="C15" s="515">
        <v>38200</v>
      </c>
      <c r="D15" s="515">
        <v>0</v>
      </c>
      <c r="E15" s="515">
        <v>0</v>
      </c>
      <c r="F15" s="515">
        <v>0</v>
      </c>
      <c r="G15" s="515">
        <v>0</v>
      </c>
      <c r="H15" s="515">
        <v>38200</v>
      </c>
    </row>
    <row r="16" spans="1:8" ht="28.5" customHeight="1" x14ac:dyDescent="0.2">
      <c r="A16" s="513" t="s">
        <v>468</v>
      </c>
      <c r="B16" s="516" t="s">
        <v>652</v>
      </c>
      <c r="C16" s="517">
        <v>38200</v>
      </c>
      <c r="D16" s="517">
        <v>0</v>
      </c>
      <c r="E16" s="517">
        <v>0</v>
      </c>
      <c r="F16" s="517">
        <v>0</v>
      </c>
      <c r="G16" s="517">
        <v>0</v>
      </c>
      <c r="H16" s="517">
        <v>38200</v>
      </c>
    </row>
    <row r="17" spans="1:8" ht="39" customHeight="1" x14ac:dyDescent="0.2">
      <c r="A17" s="513" t="s">
        <v>475</v>
      </c>
      <c r="B17" s="516" t="s">
        <v>653</v>
      </c>
      <c r="C17" s="517">
        <v>1273554184</v>
      </c>
      <c r="D17" s="517">
        <v>0</v>
      </c>
      <c r="E17" s="517">
        <v>42951677</v>
      </c>
      <c r="F17" s="517">
        <v>0</v>
      </c>
      <c r="G17" s="517">
        <v>0</v>
      </c>
      <c r="H17" s="517">
        <v>1316505861</v>
      </c>
    </row>
    <row r="18" spans="1:8" ht="19.5" customHeight="1" x14ac:dyDescent="0.2">
      <c r="A18" s="511" t="s">
        <v>481</v>
      </c>
      <c r="B18" s="514" t="s">
        <v>654</v>
      </c>
      <c r="C18" s="515">
        <v>412000</v>
      </c>
      <c r="D18" s="515">
        <v>0</v>
      </c>
      <c r="E18" s="515">
        <v>1212000</v>
      </c>
      <c r="F18" s="515">
        <v>0</v>
      </c>
      <c r="G18" s="515">
        <v>0</v>
      </c>
      <c r="H18" s="515">
        <v>1624000</v>
      </c>
    </row>
    <row r="19" spans="1:8" ht="18" customHeight="1" x14ac:dyDescent="0.2">
      <c r="A19" s="513" t="s">
        <v>483</v>
      </c>
      <c r="B19" s="516" t="s">
        <v>655</v>
      </c>
      <c r="C19" s="517">
        <v>412000</v>
      </c>
      <c r="D19" s="517">
        <v>0</v>
      </c>
      <c r="E19" s="517">
        <v>1212000</v>
      </c>
      <c r="F19" s="517">
        <v>0</v>
      </c>
      <c r="G19" s="517">
        <v>0</v>
      </c>
      <c r="H19" s="517">
        <v>1624000</v>
      </c>
    </row>
    <row r="20" spans="1:8" ht="30" customHeight="1" x14ac:dyDescent="0.2">
      <c r="A20" s="513" t="s">
        <v>496</v>
      </c>
      <c r="B20" s="516" t="s">
        <v>656</v>
      </c>
      <c r="C20" s="517">
        <v>412000</v>
      </c>
      <c r="D20" s="517">
        <v>0</v>
      </c>
      <c r="E20" s="517">
        <v>1212000</v>
      </c>
      <c r="F20" s="517">
        <v>0</v>
      </c>
      <c r="G20" s="517">
        <v>0</v>
      </c>
      <c r="H20" s="517">
        <v>1624000</v>
      </c>
    </row>
    <row r="21" spans="1:8" ht="15.75" customHeight="1" x14ac:dyDescent="0.2">
      <c r="A21" s="511" t="s">
        <v>657</v>
      </c>
      <c r="B21" s="514" t="s">
        <v>658</v>
      </c>
      <c r="C21" s="515">
        <v>172319347</v>
      </c>
      <c r="D21" s="515">
        <v>-79314192</v>
      </c>
      <c r="E21" s="515">
        <v>0</v>
      </c>
      <c r="F21" s="515">
        <v>0</v>
      </c>
      <c r="G21" s="515">
        <v>0</v>
      </c>
      <c r="H21" s="515">
        <v>93005155</v>
      </c>
    </row>
    <row r="22" spans="1:8" ht="15" customHeight="1" x14ac:dyDescent="0.2">
      <c r="A22" s="513" t="s">
        <v>659</v>
      </c>
      <c r="B22" s="516" t="s">
        <v>660</v>
      </c>
      <c r="C22" s="517">
        <v>172319347</v>
      </c>
      <c r="D22" s="517">
        <v>-79314192</v>
      </c>
      <c r="E22" s="517">
        <v>0</v>
      </c>
      <c r="F22" s="517">
        <v>0</v>
      </c>
      <c r="G22" s="517">
        <v>0</v>
      </c>
      <c r="H22" s="517">
        <v>93005155</v>
      </c>
    </row>
    <row r="23" spans="1:8" ht="17.25" customHeight="1" x14ac:dyDescent="0.2">
      <c r="A23" s="513" t="s">
        <v>507</v>
      </c>
      <c r="B23" s="516" t="s">
        <v>661</v>
      </c>
      <c r="C23" s="517">
        <v>172319347</v>
      </c>
      <c r="D23" s="517">
        <v>-79314192</v>
      </c>
      <c r="E23" s="517">
        <v>0</v>
      </c>
      <c r="F23" s="517">
        <v>0</v>
      </c>
      <c r="G23" s="517">
        <v>0</v>
      </c>
      <c r="H23" s="517">
        <v>93005155</v>
      </c>
    </row>
    <row r="24" spans="1:8" ht="42.75" customHeight="1" x14ac:dyDescent="0.2">
      <c r="A24" s="511" t="s">
        <v>509</v>
      </c>
      <c r="B24" s="514" t="s">
        <v>662</v>
      </c>
      <c r="C24" s="515">
        <v>0</v>
      </c>
      <c r="D24" s="515">
        <v>-208597349</v>
      </c>
      <c r="E24" s="515">
        <v>208597349</v>
      </c>
      <c r="F24" s="515">
        <v>0</v>
      </c>
      <c r="G24" s="515">
        <v>0</v>
      </c>
      <c r="H24" s="515">
        <v>0</v>
      </c>
    </row>
    <row r="25" spans="1:8" ht="40.5" customHeight="1" x14ac:dyDescent="0.2">
      <c r="A25" s="511" t="s">
        <v>663</v>
      </c>
      <c r="B25" s="514" t="s">
        <v>664</v>
      </c>
      <c r="C25" s="515">
        <v>0</v>
      </c>
      <c r="D25" s="515">
        <v>-31021815</v>
      </c>
      <c r="E25" s="515">
        <v>31021815</v>
      </c>
      <c r="F25" s="515">
        <v>0</v>
      </c>
      <c r="G25" s="515">
        <v>0</v>
      </c>
      <c r="H25" s="515">
        <v>0</v>
      </c>
    </row>
    <row r="26" spans="1:8" ht="27.75" customHeight="1" x14ac:dyDescent="0.2">
      <c r="A26" s="511" t="s">
        <v>665</v>
      </c>
      <c r="B26" s="514" t="s">
        <v>666</v>
      </c>
      <c r="C26" s="515">
        <v>45541838</v>
      </c>
      <c r="D26" s="515">
        <v>-99466337</v>
      </c>
      <c r="E26" s="515">
        <v>95756330</v>
      </c>
      <c r="F26" s="515">
        <v>0</v>
      </c>
      <c r="G26" s="515">
        <v>6488786</v>
      </c>
      <c r="H26" s="515">
        <v>48320617</v>
      </c>
    </row>
    <row r="27" spans="1:8" ht="30" customHeight="1" x14ac:dyDescent="0.2">
      <c r="A27" s="511" t="s">
        <v>988</v>
      </c>
      <c r="B27" s="514" t="s">
        <v>989</v>
      </c>
      <c r="C27" s="515">
        <v>0</v>
      </c>
      <c r="D27" s="515">
        <v>0</v>
      </c>
      <c r="E27" s="515">
        <v>-253613</v>
      </c>
      <c r="F27" s="515">
        <v>0</v>
      </c>
      <c r="G27" s="515">
        <v>253613</v>
      </c>
      <c r="H27" s="515">
        <v>0</v>
      </c>
    </row>
    <row r="28" spans="1:8" ht="27" customHeight="1" x14ac:dyDescent="0.2">
      <c r="A28" s="511" t="s">
        <v>580</v>
      </c>
      <c r="B28" s="514" t="s">
        <v>667</v>
      </c>
      <c r="C28" s="515">
        <v>677091</v>
      </c>
      <c r="D28" s="515">
        <v>-5897734</v>
      </c>
      <c r="E28" s="515">
        <v>3890972</v>
      </c>
      <c r="F28" s="515">
        <v>0</v>
      </c>
      <c r="G28" s="515">
        <v>2821845</v>
      </c>
      <c r="H28" s="515">
        <v>1492174</v>
      </c>
    </row>
    <row r="29" spans="1:8" ht="31.5" customHeight="1" x14ac:dyDescent="0.2">
      <c r="A29" s="511" t="s">
        <v>668</v>
      </c>
      <c r="B29" s="514" t="s">
        <v>669</v>
      </c>
      <c r="C29" s="515">
        <v>39990186</v>
      </c>
      <c r="D29" s="515">
        <v>-91511485</v>
      </c>
      <c r="E29" s="515">
        <v>92734627</v>
      </c>
      <c r="F29" s="515">
        <v>0</v>
      </c>
      <c r="G29" s="515">
        <v>3818787</v>
      </c>
      <c r="H29" s="515">
        <v>45032115</v>
      </c>
    </row>
    <row r="30" spans="1:8" ht="32.25" customHeight="1" x14ac:dyDescent="0.2">
      <c r="A30" s="511" t="s">
        <v>670</v>
      </c>
      <c r="B30" s="514" t="s">
        <v>671</v>
      </c>
      <c r="C30" s="515">
        <v>4874561</v>
      </c>
      <c r="D30" s="515">
        <v>-2057118</v>
      </c>
      <c r="E30" s="515">
        <v>-615656</v>
      </c>
      <c r="F30" s="515">
        <v>0</v>
      </c>
      <c r="G30" s="515">
        <v>-405459</v>
      </c>
      <c r="H30" s="515">
        <v>1796328</v>
      </c>
    </row>
    <row r="31" spans="1:8" ht="51.75" customHeight="1" x14ac:dyDescent="0.2">
      <c r="A31" s="511" t="s">
        <v>672</v>
      </c>
      <c r="B31" s="514" t="s">
        <v>673</v>
      </c>
      <c r="C31" s="515">
        <v>1529220</v>
      </c>
      <c r="D31" s="515">
        <v>-8577103</v>
      </c>
      <c r="E31" s="515">
        <v>8417699</v>
      </c>
      <c r="F31" s="515">
        <v>0</v>
      </c>
      <c r="G31" s="515">
        <v>0</v>
      </c>
      <c r="H31" s="515">
        <v>1369816</v>
      </c>
    </row>
    <row r="32" spans="1:8" ht="51" customHeight="1" x14ac:dyDescent="0.2">
      <c r="A32" s="511" t="s">
        <v>674</v>
      </c>
      <c r="B32" s="514" t="s">
        <v>675</v>
      </c>
      <c r="C32" s="515">
        <v>1303420</v>
      </c>
      <c r="D32" s="515">
        <v>-6656073</v>
      </c>
      <c r="E32" s="515">
        <v>6367643</v>
      </c>
      <c r="F32" s="515">
        <v>0</v>
      </c>
      <c r="G32" s="515">
        <v>0</v>
      </c>
      <c r="H32" s="515">
        <v>1014990</v>
      </c>
    </row>
    <row r="33" spans="1:8" ht="30" customHeight="1" x14ac:dyDescent="0.2">
      <c r="A33" s="511" t="s">
        <v>582</v>
      </c>
      <c r="B33" s="514" t="s">
        <v>676</v>
      </c>
      <c r="C33" s="515">
        <v>175798</v>
      </c>
      <c r="D33" s="515">
        <v>-148145</v>
      </c>
      <c r="E33" s="515">
        <v>251735</v>
      </c>
      <c r="F33" s="515">
        <v>0</v>
      </c>
      <c r="G33" s="515">
        <v>0</v>
      </c>
      <c r="H33" s="515">
        <v>279388</v>
      </c>
    </row>
    <row r="34" spans="1:8" ht="23.25" customHeight="1" x14ac:dyDescent="0.2">
      <c r="A34" s="511" t="s">
        <v>510</v>
      </c>
      <c r="B34" s="514" t="s">
        <v>677</v>
      </c>
      <c r="C34" s="515">
        <v>50002</v>
      </c>
      <c r="D34" s="515">
        <v>-1163517</v>
      </c>
      <c r="E34" s="515">
        <v>1188953</v>
      </c>
      <c r="F34" s="515">
        <v>0</v>
      </c>
      <c r="G34" s="515">
        <v>0</v>
      </c>
      <c r="H34" s="515">
        <v>75438</v>
      </c>
    </row>
    <row r="35" spans="1:8" ht="27" customHeight="1" x14ac:dyDescent="0.2">
      <c r="A35" s="511" t="s">
        <v>678</v>
      </c>
      <c r="B35" s="514" t="s">
        <v>679</v>
      </c>
      <c r="C35" s="515">
        <v>0</v>
      </c>
      <c r="D35" s="515">
        <v>-140</v>
      </c>
      <c r="E35" s="515">
        <v>140</v>
      </c>
      <c r="F35" s="515">
        <v>0</v>
      </c>
      <c r="G35" s="515">
        <v>0</v>
      </c>
      <c r="H35" s="515">
        <v>0</v>
      </c>
    </row>
    <row r="36" spans="1:8" ht="27.75" customHeight="1" x14ac:dyDescent="0.2">
      <c r="A36" s="511" t="s">
        <v>680</v>
      </c>
      <c r="B36" s="514" t="s">
        <v>681</v>
      </c>
      <c r="C36" s="515">
        <v>0</v>
      </c>
      <c r="D36" s="515">
        <v>-609228</v>
      </c>
      <c r="E36" s="515">
        <v>609228</v>
      </c>
      <c r="F36" s="515">
        <v>0</v>
      </c>
      <c r="G36" s="515">
        <v>0</v>
      </c>
      <c r="H36" s="515">
        <v>0</v>
      </c>
    </row>
    <row r="37" spans="1:8" ht="43.5" customHeight="1" x14ac:dyDescent="0.2">
      <c r="A37" s="511" t="s">
        <v>990</v>
      </c>
      <c r="B37" s="514" t="s">
        <v>991</v>
      </c>
      <c r="C37" s="515">
        <v>0</v>
      </c>
      <c r="D37" s="515">
        <v>-50000</v>
      </c>
      <c r="E37" s="515">
        <v>50000</v>
      </c>
      <c r="F37" s="515">
        <v>0</v>
      </c>
      <c r="G37" s="515">
        <v>0</v>
      </c>
      <c r="H37" s="515">
        <v>0</v>
      </c>
    </row>
    <row r="38" spans="1:8" ht="25.5" customHeight="1" x14ac:dyDescent="0.2">
      <c r="A38" s="511" t="s">
        <v>682</v>
      </c>
      <c r="B38" s="514" t="s">
        <v>683</v>
      </c>
      <c r="C38" s="515">
        <v>0</v>
      </c>
      <c r="D38" s="515">
        <v>-113747036</v>
      </c>
      <c r="E38" s="515">
        <v>113747036</v>
      </c>
      <c r="F38" s="515">
        <v>0</v>
      </c>
      <c r="G38" s="515">
        <v>0</v>
      </c>
      <c r="H38" s="515">
        <v>0</v>
      </c>
    </row>
    <row r="39" spans="1:8" ht="29.25" customHeight="1" x14ac:dyDescent="0.2">
      <c r="A39" s="513" t="s">
        <v>684</v>
      </c>
      <c r="B39" s="516" t="s">
        <v>685</v>
      </c>
      <c r="C39" s="517">
        <v>47071058</v>
      </c>
      <c r="D39" s="517">
        <v>-461459640</v>
      </c>
      <c r="E39" s="517">
        <v>457590229</v>
      </c>
      <c r="F39" s="517">
        <v>0</v>
      </c>
      <c r="G39" s="517">
        <v>6488786</v>
      </c>
      <c r="H39" s="517">
        <v>49690433</v>
      </c>
    </row>
    <row r="40" spans="1:8" ht="12" customHeight="1" x14ac:dyDescent="0.2">
      <c r="A40" s="511" t="s">
        <v>544</v>
      </c>
      <c r="B40" s="514" t="s">
        <v>686</v>
      </c>
      <c r="C40" s="515">
        <v>15008</v>
      </c>
      <c r="D40" s="515">
        <v>0</v>
      </c>
      <c r="E40" s="515">
        <v>-15008</v>
      </c>
      <c r="F40" s="515">
        <v>0</v>
      </c>
      <c r="G40" s="515">
        <v>0</v>
      </c>
      <c r="H40" s="515">
        <v>0</v>
      </c>
    </row>
    <row r="41" spans="1:8" ht="26.25" customHeight="1" x14ac:dyDescent="0.2">
      <c r="A41" s="511" t="s">
        <v>513</v>
      </c>
      <c r="B41" s="514" t="s">
        <v>687</v>
      </c>
      <c r="C41" s="515">
        <v>15008</v>
      </c>
      <c r="D41" s="515">
        <v>0</v>
      </c>
      <c r="E41" s="515">
        <v>-15008</v>
      </c>
      <c r="F41" s="515">
        <v>0</v>
      </c>
      <c r="G41" s="515">
        <v>0</v>
      </c>
      <c r="H41" s="515">
        <v>0</v>
      </c>
    </row>
    <row r="42" spans="1:8" ht="16.5" customHeight="1" x14ac:dyDescent="0.2">
      <c r="A42" s="511" t="s">
        <v>688</v>
      </c>
      <c r="B42" s="514" t="s">
        <v>689</v>
      </c>
      <c r="C42" s="515">
        <v>376000</v>
      </c>
      <c r="D42" s="515">
        <v>0</v>
      </c>
      <c r="E42" s="515">
        <v>0</v>
      </c>
      <c r="F42" s="515">
        <v>0</v>
      </c>
      <c r="G42" s="515">
        <v>0</v>
      </c>
      <c r="H42" s="515">
        <v>376000</v>
      </c>
    </row>
    <row r="43" spans="1:8" ht="27" customHeight="1" x14ac:dyDescent="0.2">
      <c r="A43" s="513" t="s">
        <v>690</v>
      </c>
      <c r="B43" s="516" t="s">
        <v>691</v>
      </c>
      <c r="C43" s="517">
        <v>391008</v>
      </c>
      <c r="D43" s="517">
        <v>0</v>
      </c>
      <c r="E43" s="517">
        <v>-15008</v>
      </c>
      <c r="F43" s="517">
        <v>0</v>
      </c>
      <c r="G43" s="517">
        <v>0</v>
      </c>
      <c r="H43" s="517">
        <v>376000</v>
      </c>
    </row>
    <row r="44" spans="1:8" ht="14.25" customHeight="1" x14ac:dyDescent="0.2">
      <c r="A44" s="513" t="s">
        <v>692</v>
      </c>
      <c r="B44" s="516" t="s">
        <v>693</v>
      </c>
      <c r="C44" s="517">
        <v>47462066</v>
      </c>
      <c r="D44" s="517">
        <v>-461459640</v>
      </c>
      <c r="E44" s="517">
        <v>457575221</v>
      </c>
      <c r="F44" s="517">
        <v>0</v>
      </c>
      <c r="G44" s="517">
        <v>6488786</v>
      </c>
      <c r="H44" s="517">
        <v>50066433</v>
      </c>
    </row>
    <row r="45" spans="1:8" ht="27" customHeight="1" x14ac:dyDescent="0.2">
      <c r="A45" s="511" t="s">
        <v>694</v>
      </c>
      <c r="B45" s="514" t="s">
        <v>695</v>
      </c>
      <c r="C45" s="515">
        <v>78671</v>
      </c>
      <c r="D45" s="515">
        <v>0</v>
      </c>
      <c r="E45" s="515">
        <v>-55671</v>
      </c>
      <c r="F45" s="515">
        <v>0</v>
      </c>
      <c r="G45" s="515">
        <v>0</v>
      </c>
      <c r="H45" s="515">
        <v>23000</v>
      </c>
    </row>
    <row r="46" spans="1:8" ht="13.5" customHeight="1" x14ac:dyDescent="0.2">
      <c r="A46" s="513" t="s">
        <v>696</v>
      </c>
      <c r="B46" s="516" t="s">
        <v>697</v>
      </c>
      <c r="C46" s="517">
        <v>78671</v>
      </c>
      <c r="D46" s="517">
        <v>0</v>
      </c>
      <c r="E46" s="517">
        <v>-55671</v>
      </c>
      <c r="F46" s="517">
        <v>0</v>
      </c>
      <c r="G46" s="517">
        <v>0</v>
      </c>
      <c r="H46" s="517">
        <v>23000</v>
      </c>
    </row>
    <row r="47" spans="1:8" ht="12" customHeight="1" x14ac:dyDescent="0.2">
      <c r="A47" s="511" t="s">
        <v>546</v>
      </c>
      <c r="B47" s="514" t="s">
        <v>698</v>
      </c>
      <c r="C47" s="515">
        <v>-108137</v>
      </c>
      <c r="D47" s="515">
        <v>0</v>
      </c>
      <c r="E47" s="515">
        <v>33137</v>
      </c>
      <c r="F47" s="515">
        <v>0</v>
      </c>
      <c r="G47" s="515">
        <v>0</v>
      </c>
      <c r="H47" s="515">
        <v>-75000</v>
      </c>
    </row>
    <row r="48" spans="1:8" ht="25.5" customHeight="1" x14ac:dyDescent="0.2">
      <c r="A48" s="513" t="s">
        <v>547</v>
      </c>
      <c r="B48" s="516" t="s">
        <v>699</v>
      </c>
      <c r="C48" s="517">
        <v>-108137</v>
      </c>
      <c r="D48" s="517">
        <v>0</v>
      </c>
      <c r="E48" s="517">
        <v>33137</v>
      </c>
      <c r="F48" s="517">
        <v>0</v>
      </c>
      <c r="G48" s="517">
        <v>0</v>
      </c>
      <c r="H48" s="517">
        <v>-75000</v>
      </c>
    </row>
    <row r="49" spans="1:8" ht="12.75" customHeight="1" x14ac:dyDescent="0.2">
      <c r="A49" s="511" t="s">
        <v>700</v>
      </c>
      <c r="B49" s="514" t="s">
        <v>701</v>
      </c>
      <c r="C49" s="515">
        <v>0</v>
      </c>
      <c r="D49" s="515">
        <v>-15008</v>
      </c>
      <c r="E49" s="515">
        <v>15008</v>
      </c>
      <c r="F49" s="515">
        <v>0</v>
      </c>
      <c r="G49" s="515">
        <v>0</v>
      </c>
      <c r="H49" s="515">
        <v>0</v>
      </c>
    </row>
    <row r="50" spans="1:8" ht="25.5" customHeight="1" x14ac:dyDescent="0.2">
      <c r="A50" s="513" t="s">
        <v>702</v>
      </c>
      <c r="B50" s="516" t="s">
        <v>703</v>
      </c>
      <c r="C50" s="517">
        <v>0</v>
      </c>
      <c r="D50" s="517">
        <v>-15008</v>
      </c>
      <c r="E50" s="517">
        <v>15008</v>
      </c>
      <c r="F50" s="517">
        <v>0</v>
      </c>
      <c r="G50" s="517">
        <v>0</v>
      </c>
      <c r="H50" s="517">
        <v>0</v>
      </c>
    </row>
    <row r="51" spans="1:8" ht="15.75" customHeight="1" x14ac:dyDescent="0.2">
      <c r="A51" s="513" t="s">
        <v>704</v>
      </c>
      <c r="B51" s="516" t="s">
        <v>705</v>
      </c>
      <c r="C51" s="517">
        <v>-29466</v>
      </c>
      <c r="D51" s="517">
        <v>-15008</v>
      </c>
      <c r="E51" s="517">
        <v>-7526</v>
      </c>
      <c r="F51" s="517">
        <v>0</v>
      </c>
      <c r="G51" s="517">
        <v>0</v>
      </c>
      <c r="H51" s="517">
        <v>-52000</v>
      </c>
    </row>
    <row r="52" spans="1:8" ht="18.75" customHeight="1" x14ac:dyDescent="0.2">
      <c r="A52" s="513" t="s">
        <v>707</v>
      </c>
      <c r="B52" s="516" t="s">
        <v>708</v>
      </c>
      <c r="C52" s="517">
        <v>1493718131</v>
      </c>
      <c r="D52" s="517">
        <v>-540788840</v>
      </c>
      <c r="E52" s="517">
        <v>501731372</v>
      </c>
      <c r="F52" s="517">
        <v>0</v>
      </c>
      <c r="G52" s="517">
        <v>6488786</v>
      </c>
      <c r="H52" s="517">
        <v>1461149449</v>
      </c>
    </row>
    <row r="53" spans="1:8" ht="15" customHeight="1" x14ac:dyDescent="0.2">
      <c r="A53" s="511" t="s">
        <v>709</v>
      </c>
      <c r="B53" s="514" t="s">
        <v>710</v>
      </c>
      <c r="C53" s="515">
        <v>23969742</v>
      </c>
      <c r="D53" s="515">
        <v>0</v>
      </c>
      <c r="E53" s="515">
        <v>0</v>
      </c>
      <c r="F53" s="515">
        <v>0</v>
      </c>
      <c r="G53" s="515">
        <v>0</v>
      </c>
      <c r="H53" s="515">
        <v>23969742</v>
      </c>
    </row>
    <row r="54" spans="1:8" ht="14.25" customHeight="1" x14ac:dyDescent="0.2">
      <c r="A54" s="513" t="s">
        <v>577</v>
      </c>
      <c r="B54" s="516" t="s">
        <v>992</v>
      </c>
      <c r="C54" s="517">
        <v>70879669</v>
      </c>
      <c r="D54" s="517">
        <v>0</v>
      </c>
      <c r="E54" s="517">
        <v>0</v>
      </c>
      <c r="F54" s="517">
        <v>0</v>
      </c>
      <c r="G54" s="517">
        <v>0</v>
      </c>
      <c r="H54" s="517">
        <v>70879669</v>
      </c>
    </row>
    <row r="55" spans="1:8" ht="15.75" customHeight="1" x14ac:dyDescent="0.2">
      <c r="A55" s="511" t="s">
        <v>993</v>
      </c>
      <c r="B55" s="514" t="s">
        <v>711</v>
      </c>
      <c r="C55" s="515">
        <v>1272426818</v>
      </c>
      <c r="D55" s="515">
        <v>0</v>
      </c>
      <c r="E55" s="515">
        <v>97703738</v>
      </c>
      <c r="F55" s="515">
        <v>0</v>
      </c>
      <c r="G55" s="515">
        <v>0</v>
      </c>
      <c r="H55" s="515">
        <v>1370130556</v>
      </c>
    </row>
    <row r="56" spans="1:8" ht="15.75" customHeight="1" x14ac:dyDescent="0.2">
      <c r="A56" s="511" t="s">
        <v>548</v>
      </c>
      <c r="B56" s="514" t="s">
        <v>713</v>
      </c>
      <c r="C56" s="515">
        <v>97703738</v>
      </c>
      <c r="D56" s="515">
        <v>0</v>
      </c>
      <c r="E56" s="515">
        <v>-130878681</v>
      </c>
      <c r="F56" s="515">
        <v>0</v>
      </c>
      <c r="G56" s="515">
        <v>6488786</v>
      </c>
      <c r="H56" s="515">
        <v>-26686157</v>
      </c>
    </row>
    <row r="57" spans="1:8" ht="18.75" customHeight="1" x14ac:dyDescent="0.2">
      <c r="A57" s="513" t="s">
        <v>550</v>
      </c>
      <c r="B57" s="516" t="s">
        <v>714</v>
      </c>
      <c r="C57" s="517">
        <v>1464979967</v>
      </c>
      <c r="D57" s="517">
        <v>0</v>
      </c>
      <c r="E57" s="517">
        <v>-33174943</v>
      </c>
      <c r="F57" s="517">
        <v>0</v>
      </c>
      <c r="G57" s="517">
        <v>6488786</v>
      </c>
      <c r="H57" s="517">
        <v>1438293810</v>
      </c>
    </row>
    <row r="58" spans="1:8" ht="27" customHeight="1" x14ac:dyDescent="0.2">
      <c r="A58" s="511" t="s">
        <v>551</v>
      </c>
      <c r="B58" s="514" t="s">
        <v>715</v>
      </c>
      <c r="C58" s="515">
        <v>0</v>
      </c>
      <c r="D58" s="515">
        <v>-169484417</v>
      </c>
      <c r="E58" s="515">
        <v>169484417</v>
      </c>
      <c r="F58" s="515">
        <v>0</v>
      </c>
      <c r="G58" s="515">
        <v>0</v>
      </c>
      <c r="H58" s="515">
        <v>0</v>
      </c>
    </row>
    <row r="59" spans="1:8" ht="26.25" customHeight="1" x14ac:dyDescent="0.2">
      <c r="A59" s="511" t="s">
        <v>712</v>
      </c>
      <c r="B59" s="514" t="s">
        <v>717</v>
      </c>
      <c r="C59" s="515">
        <v>0</v>
      </c>
      <c r="D59" s="515">
        <v>-30271602</v>
      </c>
      <c r="E59" s="515">
        <v>30271602</v>
      </c>
      <c r="F59" s="515">
        <v>0</v>
      </c>
      <c r="G59" s="515">
        <v>0</v>
      </c>
      <c r="H59" s="515">
        <v>0</v>
      </c>
    </row>
    <row r="60" spans="1:8" ht="27.75" customHeight="1" x14ac:dyDescent="0.2">
      <c r="A60" s="511" t="s">
        <v>553</v>
      </c>
      <c r="B60" s="514" t="s">
        <v>718</v>
      </c>
      <c r="C60" s="515">
        <v>11945</v>
      </c>
      <c r="D60" s="515">
        <v>-85273254</v>
      </c>
      <c r="E60" s="515">
        <v>85261309</v>
      </c>
      <c r="F60" s="515">
        <v>0</v>
      </c>
      <c r="G60" s="515">
        <v>0</v>
      </c>
      <c r="H60" s="515">
        <v>0</v>
      </c>
    </row>
    <row r="61" spans="1:8" ht="24.75" customHeight="1" x14ac:dyDescent="0.2">
      <c r="A61" s="511" t="s">
        <v>514</v>
      </c>
      <c r="B61" s="514" t="s">
        <v>719</v>
      </c>
      <c r="C61" s="515">
        <v>0</v>
      </c>
      <c r="D61" s="515">
        <v>-5721120</v>
      </c>
      <c r="E61" s="515">
        <v>5721120</v>
      </c>
      <c r="F61" s="515">
        <v>0</v>
      </c>
      <c r="G61" s="515">
        <v>0</v>
      </c>
      <c r="H61" s="515">
        <v>0</v>
      </c>
    </row>
    <row r="62" spans="1:8" ht="41.25" customHeight="1" x14ac:dyDescent="0.2">
      <c r="A62" s="511" t="s">
        <v>716</v>
      </c>
      <c r="B62" s="514" t="s">
        <v>720</v>
      </c>
      <c r="C62" s="515">
        <v>0</v>
      </c>
      <c r="D62" s="515">
        <v>-2423743</v>
      </c>
      <c r="E62" s="515">
        <v>2423743</v>
      </c>
      <c r="F62" s="515">
        <v>0</v>
      </c>
      <c r="G62" s="515">
        <v>0</v>
      </c>
      <c r="H62" s="515">
        <v>0</v>
      </c>
    </row>
    <row r="63" spans="1:8" ht="32.25" customHeight="1" x14ac:dyDescent="0.2">
      <c r="A63" s="511" t="s">
        <v>516</v>
      </c>
      <c r="B63" s="514" t="s">
        <v>722</v>
      </c>
      <c r="C63" s="515">
        <v>0</v>
      </c>
      <c r="D63" s="515">
        <v>-29116028</v>
      </c>
      <c r="E63" s="515">
        <v>29116028</v>
      </c>
      <c r="F63" s="515">
        <v>0</v>
      </c>
      <c r="G63" s="515">
        <v>0</v>
      </c>
      <c r="H63" s="515">
        <v>0</v>
      </c>
    </row>
    <row r="64" spans="1:8" ht="29.25" customHeight="1" x14ac:dyDescent="0.2">
      <c r="A64" s="511" t="s">
        <v>518</v>
      </c>
      <c r="B64" s="514" t="s">
        <v>723</v>
      </c>
      <c r="C64" s="515">
        <v>0</v>
      </c>
      <c r="D64" s="515">
        <v>-98289104</v>
      </c>
      <c r="E64" s="515">
        <v>98289104</v>
      </c>
      <c r="F64" s="515">
        <v>0</v>
      </c>
      <c r="G64" s="515">
        <v>0</v>
      </c>
      <c r="H64" s="515">
        <v>0</v>
      </c>
    </row>
    <row r="65" spans="1:8" ht="28.5" customHeight="1" x14ac:dyDescent="0.2">
      <c r="A65" s="511" t="s">
        <v>521</v>
      </c>
      <c r="B65" s="514" t="s">
        <v>724</v>
      </c>
      <c r="C65" s="515">
        <v>6757827</v>
      </c>
      <c r="D65" s="515">
        <v>-123814319</v>
      </c>
      <c r="E65" s="515">
        <v>117056492</v>
      </c>
      <c r="F65" s="515">
        <v>0</v>
      </c>
      <c r="G65" s="515">
        <v>0</v>
      </c>
      <c r="H65" s="515">
        <v>0</v>
      </c>
    </row>
    <row r="66" spans="1:8" ht="39.75" customHeight="1" x14ac:dyDescent="0.2">
      <c r="A66" s="511" t="s">
        <v>994</v>
      </c>
      <c r="B66" s="514" t="s">
        <v>725</v>
      </c>
      <c r="C66" s="515">
        <v>6757827</v>
      </c>
      <c r="D66" s="515">
        <v>-6757827</v>
      </c>
      <c r="E66" s="515">
        <v>0</v>
      </c>
      <c r="F66" s="515">
        <v>0</v>
      </c>
      <c r="G66" s="515">
        <v>0</v>
      </c>
      <c r="H66" s="515">
        <v>0</v>
      </c>
    </row>
    <row r="67" spans="1:8" ht="42.75" customHeight="1" x14ac:dyDescent="0.2">
      <c r="A67" s="511" t="s">
        <v>995</v>
      </c>
      <c r="B67" s="514" t="s">
        <v>726</v>
      </c>
      <c r="C67" s="515">
        <v>0</v>
      </c>
      <c r="D67" s="515">
        <v>-3309456</v>
      </c>
      <c r="E67" s="515">
        <v>3309456</v>
      </c>
      <c r="F67" s="515">
        <v>0</v>
      </c>
      <c r="G67" s="515">
        <v>0</v>
      </c>
      <c r="H67" s="515">
        <v>0</v>
      </c>
    </row>
    <row r="68" spans="1:8" ht="26.25" customHeight="1" x14ac:dyDescent="0.2">
      <c r="A68" s="513" t="s">
        <v>996</v>
      </c>
      <c r="B68" s="516" t="s">
        <v>728</v>
      </c>
      <c r="C68" s="517">
        <v>6769772</v>
      </c>
      <c r="D68" s="517">
        <v>-544393587</v>
      </c>
      <c r="E68" s="517">
        <v>537623815</v>
      </c>
      <c r="F68" s="517">
        <v>0</v>
      </c>
      <c r="G68" s="517">
        <v>0</v>
      </c>
      <c r="H68" s="517">
        <v>0</v>
      </c>
    </row>
    <row r="69" spans="1:8" ht="26.25" customHeight="1" x14ac:dyDescent="0.2">
      <c r="A69" s="511" t="s">
        <v>727</v>
      </c>
      <c r="B69" s="514" t="s">
        <v>729</v>
      </c>
      <c r="C69" s="515">
        <v>937503</v>
      </c>
      <c r="D69" s="515">
        <v>0</v>
      </c>
      <c r="E69" s="515">
        <v>2015632</v>
      </c>
      <c r="F69" s="515">
        <v>0</v>
      </c>
      <c r="G69" s="515">
        <v>0</v>
      </c>
      <c r="H69" s="515">
        <v>2953135</v>
      </c>
    </row>
    <row r="70" spans="1:8" ht="36.75" customHeight="1" x14ac:dyDescent="0.2">
      <c r="A70" s="511" t="s">
        <v>997</v>
      </c>
      <c r="B70" s="514" t="s">
        <v>730</v>
      </c>
      <c r="C70" s="515">
        <v>3309456</v>
      </c>
      <c r="D70" s="515">
        <v>3604747</v>
      </c>
      <c r="E70" s="515">
        <v>-3309456</v>
      </c>
      <c r="F70" s="515">
        <v>0</v>
      </c>
      <c r="G70" s="515">
        <v>0</v>
      </c>
      <c r="H70" s="515">
        <v>3604747</v>
      </c>
    </row>
    <row r="71" spans="1:8" ht="39" customHeight="1" x14ac:dyDescent="0.2">
      <c r="A71" s="511" t="s">
        <v>998</v>
      </c>
      <c r="B71" s="514" t="s">
        <v>731</v>
      </c>
      <c r="C71" s="515">
        <v>3309456</v>
      </c>
      <c r="D71" s="515">
        <v>3604747</v>
      </c>
      <c r="E71" s="515">
        <v>-3309456</v>
      </c>
      <c r="F71" s="515">
        <v>0</v>
      </c>
      <c r="G71" s="515">
        <v>0</v>
      </c>
      <c r="H71" s="515">
        <v>3604747</v>
      </c>
    </row>
    <row r="72" spans="1:8" ht="27" customHeight="1" x14ac:dyDescent="0.2">
      <c r="A72" s="513" t="s">
        <v>999</v>
      </c>
      <c r="B72" s="516" t="s">
        <v>732</v>
      </c>
      <c r="C72" s="517">
        <v>4246959</v>
      </c>
      <c r="D72" s="517">
        <v>3604747</v>
      </c>
      <c r="E72" s="517">
        <v>-1293824</v>
      </c>
      <c r="F72" s="517">
        <v>0</v>
      </c>
      <c r="G72" s="517">
        <v>0</v>
      </c>
      <c r="H72" s="517">
        <v>6557882</v>
      </c>
    </row>
    <row r="73" spans="1:8" ht="16.5" customHeight="1" x14ac:dyDescent="0.2">
      <c r="A73" s="511" t="s">
        <v>1000</v>
      </c>
      <c r="B73" s="514" t="s">
        <v>733</v>
      </c>
      <c r="C73" s="515">
        <v>2516555</v>
      </c>
      <c r="D73" s="515">
        <v>0</v>
      </c>
      <c r="E73" s="515">
        <v>0</v>
      </c>
      <c r="F73" s="515">
        <v>0</v>
      </c>
      <c r="G73" s="515">
        <v>0</v>
      </c>
      <c r="H73" s="515">
        <v>2516555</v>
      </c>
    </row>
    <row r="74" spans="1:8" ht="26.25" customHeight="1" x14ac:dyDescent="0.2">
      <c r="A74" s="513" t="s">
        <v>1001</v>
      </c>
      <c r="B74" s="516" t="s">
        <v>735</v>
      </c>
      <c r="C74" s="517">
        <v>2516555</v>
      </c>
      <c r="D74" s="517">
        <v>0</v>
      </c>
      <c r="E74" s="517">
        <v>0</v>
      </c>
      <c r="F74" s="517">
        <v>0</v>
      </c>
      <c r="G74" s="517">
        <v>0</v>
      </c>
      <c r="H74" s="517">
        <v>2516555</v>
      </c>
    </row>
    <row r="75" spans="1:8" ht="12" customHeight="1" x14ac:dyDescent="0.2">
      <c r="A75" s="513" t="s">
        <v>1002</v>
      </c>
      <c r="B75" s="516" t="s">
        <v>737</v>
      </c>
      <c r="C75" s="517">
        <v>13533286</v>
      </c>
      <c r="D75" s="517">
        <v>-540788840</v>
      </c>
      <c r="E75" s="517">
        <v>536329991</v>
      </c>
      <c r="F75" s="517">
        <v>0</v>
      </c>
      <c r="G75" s="517">
        <v>0</v>
      </c>
      <c r="H75" s="517">
        <v>9074437</v>
      </c>
    </row>
    <row r="76" spans="1:8" ht="27" customHeight="1" x14ac:dyDescent="0.2">
      <c r="A76" s="511" t="s">
        <v>734</v>
      </c>
      <c r="B76" s="514" t="s">
        <v>738</v>
      </c>
      <c r="C76" s="515">
        <v>15204878</v>
      </c>
      <c r="D76" s="515">
        <v>0</v>
      </c>
      <c r="E76" s="515">
        <v>-1423676</v>
      </c>
      <c r="F76" s="515">
        <v>0</v>
      </c>
      <c r="G76" s="515">
        <v>0</v>
      </c>
      <c r="H76" s="515">
        <v>13781202</v>
      </c>
    </row>
    <row r="77" spans="1:8" ht="27" customHeight="1" x14ac:dyDescent="0.2">
      <c r="A77" s="513" t="s">
        <v>1003</v>
      </c>
      <c r="B77" s="516" t="s">
        <v>739</v>
      </c>
      <c r="C77" s="517">
        <v>15204878</v>
      </c>
      <c r="D77" s="517">
        <v>0</v>
      </c>
      <c r="E77" s="517">
        <v>-1423676</v>
      </c>
      <c r="F77" s="517">
        <v>0</v>
      </c>
      <c r="G77" s="517">
        <v>0</v>
      </c>
      <c r="H77" s="517">
        <v>13781202</v>
      </c>
    </row>
    <row r="78" spans="1:8" ht="16.5" customHeight="1" x14ac:dyDescent="0.2">
      <c r="A78" s="513" t="s">
        <v>1004</v>
      </c>
      <c r="B78" s="516" t="s">
        <v>740</v>
      </c>
      <c r="C78" s="517">
        <v>1493718131</v>
      </c>
      <c r="D78" s="517">
        <v>-540788840</v>
      </c>
      <c r="E78" s="517">
        <v>501731372</v>
      </c>
      <c r="F78" s="517">
        <v>0</v>
      </c>
      <c r="G78" s="517">
        <v>6488786</v>
      </c>
      <c r="H78" s="517">
        <v>1461149449</v>
      </c>
    </row>
    <row r="79" spans="1:8" ht="27" customHeight="1" x14ac:dyDescent="0.2">
      <c r="A79" s="511"/>
      <c r="B79" s="514"/>
      <c r="C79" s="515"/>
      <c r="D79" s="515"/>
      <c r="E79" s="515"/>
      <c r="F79" s="515"/>
      <c r="G79" s="515"/>
      <c r="H79" s="515"/>
    </row>
    <row r="80" spans="1:8" ht="29.25" customHeight="1" x14ac:dyDescent="0.2">
      <c r="A80" s="513"/>
      <c r="B80" s="516"/>
      <c r="C80" s="517"/>
      <c r="D80" s="517"/>
      <c r="E80" s="517"/>
      <c r="F80" s="517"/>
      <c r="G80" s="517"/>
      <c r="H80" s="517"/>
    </row>
    <row r="81" spans="1:8" ht="16.5" customHeight="1" x14ac:dyDescent="0.2">
      <c r="A81" s="513"/>
      <c r="B81" s="516"/>
      <c r="C81" s="517"/>
      <c r="D81" s="517"/>
      <c r="E81" s="517"/>
      <c r="F81" s="517"/>
      <c r="G81" s="517"/>
      <c r="H81" s="517"/>
    </row>
  </sheetData>
  <mergeCells count="4">
    <mergeCell ref="A1:H1"/>
    <mergeCell ref="A2:H2"/>
    <mergeCell ref="A3:G3"/>
    <mergeCell ref="A4:H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2"/>
  <sheetViews>
    <sheetView workbookViewId="0">
      <selection activeCell="C151" sqref="C151:D152"/>
    </sheetView>
  </sheetViews>
  <sheetFormatPr defaultRowHeight="15.75" x14ac:dyDescent="0.25"/>
  <cols>
    <col min="1" max="1" width="9.5" style="244" customWidth="1"/>
    <col min="2" max="2" width="74" style="244" customWidth="1"/>
    <col min="3" max="3" width="13" style="244" customWidth="1"/>
    <col min="4" max="4" width="13.1640625" style="245" customWidth="1"/>
    <col min="5" max="5" width="14" style="269" customWidth="1"/>
    <col min="6" max="16384" width="9.33203125" style="269"/>
  </cols>
  <sheetData>
    <row r="1" spans="1:7" x14ac:dyDescent="0.25">
      <c r="A1" s="725" t="s">
        <v>941</v>
      </c>
      <c r="B1" s="731"/>
      <c r="C1" s="731"/>
      <c r="D1" s="731"/>
      <c r="E1" s="266"/>
      <c r="F1" s="266"/>
      <c r="G1" s="266"/>
    </row>
    <row r="2" spans="1:7" x14ac:dyDescent="0.25">
      <c r="A2" s="723" t="s">
        <v>942</v>
      </c>
      <c r="B2" s="732"/>
      <c r="C2" s="732"/>
      <c r="D2" s="732"/>
      <c r="E2" s="732"/>
      <c r="F2" s="732"/>
      <c r="G2" s="732"/>
    </row>
    <row r="3" spans="1:7" ht="15.95" customHeight="1" x14ac:dyDescent="0.25">
      <c r="A3" s="733" t="s">
        <v>7</v>
      </c>
      <c r="B3" s="733"/>
      <c r="C3" s="733"/>
      <c r="D3" s="733"/>
    </row>
    <row r="4" spans="1:7" ht="15.95" customHeight="1" thickBot="1" x14ac:dyDescent="0.3">
      <c r="A4" s="730" t="s">
        <v>111</v>
      </c>
      <c r="B4" s="730"/>
      <c r="C4" s="322"/>
      <c r="D4" s="186" t="s">
        <v>1129</v>
      </c>
    </row>
    <row r="5" spans="1:7" ht="38.1" customHeight="1" thickBot="1" x14ac:dyDescent="0.3">
      <c r="A5" s="19" t="s">
        <v>59</v>
      </c>
      <c r="B5" s="20" t="s">
        <v>9</v>
      </c>
      <c r="C5" s="28" t="s">
        <v>938</v>
      </c>
      <c r="D5" s="28" t="s">
        <v>939</v>
      </c>
      <c r="E5" s="455" t="s">
        <v>940</v>
      </c>
    </row>
    <row r="6" spans="1:7" s="273" customFormat="1" ht="12" customHeight="1" thickBot="1" x14ac:dyDescent="0.25">
      <c r="A6" s="270">
        <v>1</v>
      </c>
      <c r="B6" s="271">
        <v>2</v>
      </c>
      <c r="C6" s="272">
        <v>3</v>
      </c>
      <c r="D6" s="272">
        <v>4</v>
      </c>
      <c r="E6" s="673">
        <v>5</v>
      </c>
    </row>
    <row r="7" spans="1:7" s="274" customFormat="1" ht="12" customHeight="1" thickBot="1" x14ac:dyDescent="0.25">
      <c r="A7" s="16" t="s">
        <v>10</v>
      </c>
      <c r="B7" s="17" t="s">
        <v>201</v>
      </c>
      <c r="C7" s="176">
        <f>+C8+C9+C10+C11+C12+C13</f>
        <v>109582274</v>
      </c>
      <c r="D7" s="679">
        <f>+D8+D9+D10+D11+D12+D13+D14</f>
        <v>111068685</v>
      </c>
      <c r="E7" s="680">
        <f>+E8+E9+E10+E11+E12+E13+E14</f>
        <v>111068685</v>
      </c>
    </row>
    <row r="8" spans="1:7" s="274" customFormat="1" ht="12" customHeight="1" x14ac:dyDescent="0.2">
      <c r="A8" s="11" t="s">
        <v>72</v>
      </c>
      <c r="B8" s="275" t="s">
        <v>202</v>
      </c>
      <c r="C8" s="681">
        <v>37337557</v>
      </c>
      <c r="D8" s="681">
        <v>37480907</v>
      </c>
      <c r="E8" s="681">
        <v>37480907</v>
      </c>
    </row>
    <row r="9" spans="1:7" s="274" customFormat="1" ht="12" customHeight="1" x14ac:dyDescent="0.2">
      <c r="A9" s="10" t="s">
        <v>73</v>
      </c>
      <c r="B9" s="276" t="s">
        <v>203</v>
      </c>
      <c r="C9" s="682">
        <v>50700967</v>
      </c>
      <c r="D9" s="682">
        <v>54420634</v>
      </c>
      <c r="E9" s="682">
        <v>54420634</v>
      </c>
    </row>
    <row r="10" spans="1:7" s="274" customFormat="1" ht="12" customHeight="1" x14ac:dyDescent="0.2">
      <c r="A10" s="10" t="s">
        <v>74</v>
      </c>
      <c r="B10" s="276" t="s">
        <v>204</v>
      </c>
      <c r="C10" s="682">
        <v>8939367</v>
      </c>
      <c r="D10" s="682">
        <v>10009814</v>
      </c>
      <c r="E10" s="682">
        <v>10009814</v>
      </c>
    </row>
    <row r="11" spans="1:7" s="274" customFormat="1" ht="12" customHeight="1" x14ac:dyDescent="0.2">
      <c r="A11" s="10" t="s">
        <v>75</v>
      </c>
      <c r="B11" s="276" t="s">
        <v>205</v>
      </c>
      <c r="C11" s="682">
        <v>1958990</v>
      </c>
      <c r="D11" s="682">
        <v>2515109</v>
      </c>
      <c r="E11" s="682">
        <v>2515109</v>
      </c>
    </row>
    <row r="12" spans="1:7" s="274" customFormat="1" ht="12" customHeight="1" x14ac:dyDescent="0.2">
      <c r="A12" s="10" t="s">
        <v>105</v>
      </c>
      <c r="B12" s="276" t="s">
        <v>206</v>
      </c>
      <c r="C12" s="682"/>
      <c r="D12" s="683"/>
      <c r="E12" s="684"/>
    </row>
    <row r="13" spans="1:7" s="274" customFormat="1" ht="12" customHeight="1" x14ac:dyDescent="0.2">
      <c r="A13" s="12" t="s">
        <v>76</v>
      </c>
      <c r="B13" s="277" t="s">
        <v>207</v>
      </c>
      <c r="C13" s="683">
        <v>10645393</v>
      </c>
      <c r="D13" s="682">
        <v>4879661</v>
      </c>
      <c r="E13" s="682">
        <v>4879661</v>
      </c>
    </row>
    <row r="14" spans="1:7" s="274" customFormat="1" ht="12" customHeight="1" thickBot="1" x14ac:dyDescent="0.25">
      <c r="A14" s="12" t="s">
        <v>77</v>
      </c>
      <c r="B14" s="443" t="s">
        <v>571</v>
      </c>
      <c r="C14" s="685"/>
      <c r="D14" s="686">
        <v>1762560</v>
      </c>
      <c r="E14" s="686">
        <v>1762560</v>
      </c>
    </row>
    <row r="15" spans="1:7" s="274" customFormat="1" ht="12" customHeight="1" thickBot="1" x14ac:dyDescent="0.25">
      <c r="A15" s="16" t="s">
        <v>11</v>
      </c>
      <c r="B15" s="171" t="s">
        <v>208</v>
      </c>
      <c r="C15" s="176">
        <f>+C16+C17+C18+C19+C20</f>
        <v>24739200</v>
      </c>
      <c r="D15" s="679">
        <f>+D16+D17+D18+D19+D20</f>
        <v>40663693</v>
      </c>
      <c r="E15" s="680">
        <f>+E16+E17+E18+E19+E20</f>
        <v>40663693</v>
      </c>
    </row>
    <row r="16" spans="1:7" s="274" customFormat="1" ht="12" customHeight="1" x14ac:dyDescent="0.2">
      <c r="A16" s="11" t="s">
        <v>78</v>
      </c>
      <c r="B16" s="275" t="s">
        <v>209</v>
      </c>
      <c r="C16" s="687"/>
      <c r="D16" s="687"/>
      <c r="E16" s="688"/>
    </row>
    <row r="17" spans="1:5" s="274" customFormat="1" ht="12" customHeight="1" x14ac:dyDescent="0.2">
      <c r="A17" s="10" t="s">
        <v>79</v>
      </c>
      <c r="B17" s="276" t="s">
        <v>210</v>
      </c>
      <c r="C17" s="683"/>
      <c r="D17" s="683"/>
      <c r="E17" s="684"/>
    </row>
    <row r="18" spans="1:5" s="274" customFormat="1" ht="12" customHeight="1" x14ac:dyDescent="0.2">
      <c r="A18" s="10" t="s">
        <v>80</v>
      </c>
      <c r="B18" s="276" t="s">
        <v>211</v>
      </c>
      <c r="C18" s="683"/>
      <c r="D18" s="683"/>
      <c r="E18" s="684"/>
    </row>
    <row r="19" spans="1:5" s="274" customFormat="1" ht="12" customHeight="1" x14ac:dyDescent="0.2">
      <c r="A19" s="10" t="s">
        <v>81</v>
      </c>
      <c r="B19" s="276" t="s">
        <v>212</v>
      </c>
      <c r="C19" s="683"/>
      <c r="D19" s="683"/>
      <c r="E19" s="684"/>
    </row>
    <row r="20" spans="1:5" s="274" customFormat="1" ht="12" customHeight="1" x14ac:dyDescent="0.2">
      <c r="A20" s="10" t="s">
        <v>82</v>
      </c>
      <c r="B20" s="276" t="s">
        <v>213</v>
      </c>
      <c r="C20" s="682">
        <v>24739200</v>
      </c>
      <c r="D20" s="682">
        <v>40663693</v>
      </c>
      <c r="E20" s="682">
        <v>40663693</v>
      </c>
    </row>
    <row r="21" spans="1:5" s="274" customFormat="1" ht="12" customHeight="1" thickBot="1" x14ac:dyDescent="0.25">
      <c r="A21" s="12" t="s">
        <v>88</v>
      </c>
      <c r="B21" s="277" t="s">
        <v>214</v>
      </c>
      <c r="C21" s="685"/>
      <c r="D21" s="685"/>
      <c r="E21" s="689"/>
    </row>
    <row r="22" spans="1:5" s="274" customFormat="1" ht="12" customHeight="1" thickBot="1" x14ac:dyDescent="0.25">
      <c r="A22" s="16" t="s">
        <v>12</v>
      </c>
      <c r="B22" s="17" t="s">
        <v>215</v>
      </c>
      <c r="C22" s="175">
        <f>+C23+C24+C25+C26+C27</f>
        <v>17104196</v>
      </c>
      <c r="D22" s="690">
        <f>+D23+D24+D25+D26+D27</f>
        <v>31021815</v>
      </c>
      <c r="E22" s="691">
        <f>+E23+E24+E25+E26+E27</f>
        <v>31021815</v>
      </c>
    </row>
    <row r="23" spans="1:5" s="274" customFormat="1" ht="12" customHeight="1" thickTop="1" x14ac:dyDescent="0.2">
      <c r="A23" s="11" t="s">
        <v>61</v>
      </c>
      <c r="B23" s="275" t="s">
        <v>216</v>
      </c>
      <c r="C23" s="692"/>
      <c r="D23" s="693">
        <v>27501596</v>
      </c>
      <c r="E23" s="693">
        <v>27501596</v>
      </c>
    </row>
    <row r="24" spans="1:5" s="274" customFormat="1" ht="12" customHeight="1" x14ac:dyDescent="0.2">
      <c r="A24" s="10" t="s">
        <v>62</v>
      </c>
      <c r="B24" s="276" t="s">
        <v>217</v>
      </c>
      <c r="C24" s="683"/>
      <c r="D24" s="683"/>
      <c r="E24" s="684"/>
    </row>
    <row r="25" spans="1:5" s="274" customFormat="1" ht="12" customHeight="1" x14ac:dyDescent="0.2">
      <c r="A25" s="10" t="s">
        <v>63</v>
      </c>
      <c r="B25" s="276" t="s">
        <v>218</v>
      </c>
      <c r="C25" s="683"/>
      <c r="D25" s="683"/>
      <c r="E25" s="684"/>
    </row>
    <row r="26" spans="1:5" s="274" customFormat="1" ht="12" customHeight="1" x14ac:dyDescent="0.2">
      <c r="A26" s="10" t="s">
        <v>64</v>
      </c>
      <c r="B26" s="276" t="s">
        <v>219</v>
      </c>
      <c r="C26" s="683"/>
      <c r="D26" s="683"/>
      <c r="E26" s="684"/>
    </row>
    <row r="27" spans="1:5" s="274" customFormat="1" ht="12" customHeight="1" x14ac:dyDescent="0.2">
      <c r="A27" s="10" t="s">
        <v>122</v>
      </c>
      <c r="B27" s="276" t="s">
        <v>220</v>
      </c>
      <c r="C27" s="682">
        <v>17104196</v>
      </c>
      <c r="D27" s="682">
        <v>3520219</v>
      </c>
      <c r="E27" s="682">
        <v>3520219</v>
      </c>
    </row>
    <row r="28" spans="1:5" s="274" customFormat="1" ht="12" customHeight="1" thickBot="1" x14ac:dyDescent="0.25">
      <c r="A28" s="12" t="s">
        <v>123</v>
      </c>
      <c r="B28" s="277" t="s">
        <v>221</v>
      </c>
      <c r="C28" s="694"/>
      <c r="D28" s="694"/>
      <c r="E28" s="695"/>
    </row>
    <row r="29" spans="1:5" s="274" customFormat="1" ht="12" customHeight="1" thickTop="1" thickBot="1" x14ac:dyDescent="0.25">
      <c r="A29" s="16" t="s">
        <v>124</v>
      </c>
      <c r="B29" s="17" t="s">
        <v>222</v>
      </c>
      <c r="C29" s="696">
        <f>+C30+C33+C34+C35</f>
        <v>78755300</v>
      </c>
      <c r="D29" s="697">
        <f>+D30+D33+D34+D35</f>
        <v>84743266</v>
      </c>
      <c r="E29" s="696">
        <f>+E30+E33+E34+E35</f>
        <v>84743266</v>
      </c>
    </row>
    <row r="30" spans="1:5" s="274" customFormat="1" ht="12" customHeight="1" x14ac:dyDescent="0.2">
      <c r="A30" s="11" t="s">
        <v>223</v>
      </c>
      <c r="B30" s="275" t="s">
        <v>224</v>
      </c>
      <c r="C30" s="698">
        <f>+C31+C32</f>
        <v>75415300</v>
      </c>
      <c r="D30" s="699">
        <f>+D31+D32</f>
        <v>78677627</v>
      </c>
      <c r="E30" s="699">
        <f>+E31+E32</f>
        <v>78677627</v>
      </c>
    </row>
    <row r="31" spans="1:5" s="274" customFormat="1" ht="12" customHeight="1" x14ac:dyDescent="0.2">
      <c r="A31" s="10" t="s">
        <v>225</v>
      </c>
      <c r="B31" s="276" t="s">
        <v>226</v>
      </c>
      <c r="C31" s="700">
        <v>3600000</v>
      </c>
      <c r="D31" s="683">
        <v>5897734</v>
      </c>
      <c r="E31" s="683">
        <v>5897734</v>
      </c>
    </row>
    <row r="32" spans="1:5" s="274" customFormat="1" ht="12" customHeight="1" x14ac:dyDescent="0.2">
      <c r="A32" s="10" t="s">
        <v>227</v>
      </c>
      <c r="B32" s="276" t="s">
        <v>228</v>
      </c>
      <c r="C32" s="700">
        <v>71815300</v>
      </c>
      <c r="D32" s="683">
        <v>72779893</v>
      </c>
      <c r="E32" s="683">
        <v>72779893</v>
      </c>
    </row>
    <row r="33" spans="1:5" s="274" customFormat="1" ht="12" customHeight="1" x14ac:dyDescent="0.2">
      <c r="A33" s="10" t="s">
        <v>229</v>
      </c>
      <c r="B33" s="276" t="s">
        <v>230</v>
      </c>
      <c r="C33" s="700">
        <v>2500000</v>
      </c>
      <c r="D33" s="683">
        <v>4008521</v>
      </c>
      <c r="E33" s="683">
        <v>4008521</v>
      </c>
    </row>
    <row r="34" spans="1:5" s="274" customFormat="1" ht="12" customHeight="1" x14ac:dyDescent="0.2">
      <c r="A34" s="10" t="s">
        <v>231</v>
      </c>
      <c r="B34" s="276" t="s">
        <v>232</v>
      </c>
      <c r="C34" s="700"/>
      <c r="D34" s="683"/>
      <c r="E34" s="684"/>
    </row>
    <row r="35" spans="1:5" s="274" customFormat="1" ht="12" customHeight="1" thickBot="1" x14ac:dyDescent="0.25">
      <c r="A35" s="12" t="s">
        <v>233</v>
      </c>
      <c r="B35" s="277" t="s">
        <v>234</v>
      </c>
      <c r="C35" s="701">
        <v>840000</v>
      </c>
      <c r="D35" s="685">
        <v>2057118</v>
      </c>
      <c r="E35" s="684">
        <v>2057118</v>
      </c>
    </row>
    <row r="36" spans="1:5" s="274" customFormat="1" ht="12" customHeight="1" thickBot="1" x14ac:dyDescent="0.25">
      <c r="A36" s="16" t="s">
        <v>14</v>
      </c>
      <c r="B36" s="17" t="s">
        <v>235</v>
      </c>
      <c r="C36" s="176">
        <f>SUM(C37:C46)</f>
        <v>8046650</v>
      </c>
      <c r="D36" s="679">
        <f>SUM(D37:D46)</f>
        <v>8577103</v>
      </c>
      <c r="E36" s="176">
        <f>SUM(E37:E46)</f>
        <v>8577103</v>
      </c>
    </row>
    <row r="37" spans="1:5" s="274" customFormat="1" ht="12" customHeight="1" x14ac:dyDescent="0.2">
      <c r="A37" s="11" t="s">
        <v>65</v>
      </c>
      <c r="B37" s="275" t="s">
        <v>236</v>
      </c>
      <c r="C37" s="687">
        <v>400000</v>
      </c>
      <c r="D37" s="687">
        <v>1091072</v>
      </c>
      <c r="E37" s="687">
        <v>1091072</v>
      </c>
    </row>
    <row r="38" spans="1:5" s="274" customFormat="1" ht="12" customHeight="1" x14ac:dyDescent="0.2">
      <c r="A38" s="10" t="s">
        <v>66</v>
      </c>
      <c r="B38" s="276" t="s">
        <v>237</v>
      </c>
      <c r="C38" s="683">
        <v>3475000</v>
      </c>
      <c r="D38" s="683">
        <v>4199521</v>
      </c>
      <c r="E38" s="683">
        <v>4199521</v>
      </c>
    </row>
    <row r="39" spans="1:5" s="274" customFormat="1" ht="12" customHeight="1" x14ac:dyDescent="0.2">
      <c r="A39" s="10" t="s">
        <v>67</v>
      </c>
      <c r="B39" s="276" t="s">
        <v>238</v>
      </c>
      <c r="C39" s="683">
        <v>1300000</v>
      </c>
      <c r="D39" s="683">
        <v>1365480</v>
      </c>
      <c r="E39" s="683">
        <v>1365480</v>
      </c>
    </row>
    <row r="40" spans="1:5" s="274" customFormat="1" ht="12" customHeight="1" x14ac:dyDescent="0.2">
      <c r="A40" s="10" t="s">
        <v>126</v>
      </c>
      <c r="B40" s="276" t="s">
        <v>239</v>
      </c>
      <c r="C40" s="683"/>
      <c r="D40" s="683"/>
      <c r="E40" s="683"/>
    </row>
    <row r="41" spans="1:5" s="274" customFormat="1" ht="12" customHeight="1" x14ac:dyDescent="0.2">
      <c r="A41" s="10" t="s">
        <v>127</v>
      </c>
      <c r="B41" s="276" t="s">
        <v>240</v>
      </c>
      <c r="C41" s="683">
        <v>154000</v>
      </c>
      <c r="D41" s="683">
        <v>148145</v>
      </c>
      <c r="E41" s="683">
        <v>148145</v>
      </c>
    </row>
    <row r="42" spans="1:5" s="274" customFormat="1" ht="12" customHeight="1" x14ac:dyDescent="0.2">
      <c r="A42" s="10" t="s">
        <v>128</v>
      </c>
      <c r="B42" s="276" t="s">
        <v>241</v>
      </c>
      <c r="C42" s="683">
        <v>1030000</v>
      </c>
      <c r="D42" s="683">
        <v>1163517</v>
      </c>
      <c r="E42" s="683">
        <v>1163517</v>
      </c>
    </row>
    <row r="43" spans="1:5" s="274" customFormat="1" ht="12" customHeight="1" x14ac:dyDescent="0.2">
      <c r="A43" s="10" t="s">
        <v>129</v>
      </c>
      <c r="B43" s="276" t="s">
        <v>242</v>
      </c>
      <c r="C43" s="683">
        <v>65000</v>
      </c>
      <c r="D43" s="683"/>
      <c r="E43" s="683"/>
    </row>
    <row r="44" spans="1:5" s="274" customFormat="1" ht="12" customHeight="1" x14ac:dyDescent="0.2">
      <c r="A44" s="10" t="s">
        <v>130</v>
      </c>
      <c r="B44" s="276" t="s">
        <v>243</v>
      </c>
      <c r="C44" s="683">
        <v>122600</v>
      </c>
      <c r="D44" s="683">
        <v>140</v>
      </c>
      <c r="E44" s="683">
        <v>140</v>
      </c>
    </row>
    <row r="45" spans="1:5" s="274" customFormat="1" ht="12" customHeight="1" x14ac:dyDescent="0.2">
      <c r="A45" s="10" t="s">
        <v>244</v>
      </c>
      <c r="B45" s="276" t="s">
        <v>245</v>
      </c>
      <c r="C45" s="708"/>
      <c r="D45" s="708"/>
      <c r="E45" s="684"/>
    </row>
    <row r="46" spans="1:5" s="274" customFormat="1" ht="12" customHeight="1" thickBot="1" x14ac:dyDescent="0.25">
      <c r="A46" s="12" t="s">
        <v>246</v>
      </c>
      <c r="B46" s="277" t="s">
        <v>247</v>
      </c>
      <c r="C46" s="709">
        <v>1500050</v>
      </c>
      <c r="D46" s="709">
        <v>609228</v>
      </c>
      <c r="E46" s="689">
        <v>609228</v>
      </c>
    </row>
    <row r="47" spans="1:5" s="274" customFormat="1" ht="12" customHeight="1" thickBot="1" x14ac:dyDescent="0.25">
      <c r="A47" s="16" t="s">
        <v>15</v>
      </c>
      <c r="B47" s="17" t="s">
        <v>248</v>
      </c>
      <c r="C47" s="176">
        <f>SUM(C48:C52)</f>
        <v>0</v>
      </c>
      <c r="D47" s="679">
        <f>SUM(D48:D52)</f>
        <v>0</v>
      </c>
      <c r="E47" s="176">
        <f>SUM(E48:E52)</f>
        <v>0</v>
      </c>
    </row>
    <row r="48" spans="1:5" s="274" customFormat="1" ht="12" customHeight="1" x14ac:dyDescent="0.2">
      <c r="A48" s="11" t="s">
        <v>68</v>
      </c>
      <c r="B48" s="275" t="s">
        <v>249</v>
      </c>
      <c r="C48" s="705"/>
      <c r="D48" s="710"/>
      <c r="E48" s="684"/>
    </row>
    <row r="49" spans="1:5" s="274" customFormat="1" ht="12" customHeight="1" x14ac:dyDescent="0.2">
      <c r="A49" s="10" t="s">
        <v>69</v>
      </c>
      <c r="B49" s="276" t="s">
        <v>250</v>
      </c>
      <c r="C49" s="703"/>
      <c r="D49" s="708"/>
      <c r="E49" s="684"/>
    </row>
    <row r="50" spans="1:5" s="274" customFormat="1" ht="12" customHeight="1" x14ac:dyDescent="0.2">
      <c r="A50" s="10" t="s">
        <v>251</v>
      </c>
      <c r="B50" s="276" t="s">
        <v>252</v>
      </c>
      <c r="C50" s="703"/>
      <c r="D50" s="708"/>
      <c r="E50" s="684"/>
    </row>
    <row r="51" spans="1:5" s="274" customFormat="1" ht="12" customHeight="1" x14ac:dyDescent="0.2">
      <c r="A51" s="10" t="s">
        <v>253</v>
      </c>
      <c r="B51" s="276" t="s">
        <v>254</v>
      </c>
      <c r="C51" s="703"/>
      <c r="D51" s="708"/>
      <c r="E51" s="684"/>
    </row>
    <row r="52" spans="1:5" s="274" customFormat="1" ht="12" customHeight="1" thickBot="1" x14ac:dyDescent="0.25">
      <c r="A52" s="12" t="s">
        <v>255</v>
      </c>
      <c r="B52" s="277" t="s">
        <v>256</v>
      </c>
      <c r="C52" s="704"/>
      <c r="D52" s="709"/>
      <c r="E52" s="684"/>
    </row>
    <row r="53" spans="1:5" s="274" customFormat="1" ht="12" customHeight="1" thickBot="1" x14ac:dyDescent="0.25">
      <c r="A53" s="16" t="s">
        <v>131</v>
      </c>
      <c r="B53" s="17" t="s">
        <v>257</v>
      </c>
      <c r="C53" s="176">
        <f>SUM(C54:C56)</f>
        <v>0</v>
      </c>
      <c r="D53" s="679">
        <f>SUM(D54:D56)</f>
        <v>50000</v>
      </c>
      <c r="E53" s="176">
        <f>SUM(E54:E56)</f>
        <v>50000</v>
      </c>
    </row>
    <row r="54" spans="1:5" s="274" customFormat="1" ht="12" customHeight="1" x14ac:dyDescent="0.2">
      <c r="A54" s="11" t="s">
        <v>70</v>
      </c>
      <c r="B54" s="275" t="s">
        <v>258</v>
      </c>
      <c r="C54" s="702"/>
      <c r="D54" s="687"/>
      <c r="E54" s="688"/>
    </row>
    <row r="55" spans="1:5" s="274" customFormat="1" ht="12" customHeight="1" x14ac:dyDescent="0.2">
      <c r="A55" s="10" t="s">
        <v>71</v>
      </c>
      <c r="B55" s="276" t="s">
        <v>259</v>
      </c>
      <c r="C55" s="700"/>
      <c r="D55" s="683"/>
      <c r="E55" s="684"/>
    </row>
    <row r="56" spans="1:5" s="274" customFormat="1" ht="12" customHeight="1" x14ac:dyDescent="0.2">
      <c r="A56" s="10" t="s">
        <v>260</v>
      </c>
      <c r="B56" s="276" t="s">
        <v>261</v>
      </c>
      <c r="C56" s="700"/>
      <c r="D56" s="683">
        <v>50000</v>
      </c>
      <c r="E56" s="683">
        <v>50000</v>
      </c>
    </row>
    <row r="57" spans="1:5" s="274" customFormat="1" ht="12" customHeight="1" thickBot="1" x14ac:dyDescent="0.25">
      <c r="A57" s="12" t="s">
        <v>262</v>
      </c>
      <c r="B57" s="277" t="s">
        <v>263</v>
      </c>
      <c r="C57" s="701"/>
      <c r="D57" s="685"/>
      <c r="E57" s="689"/>
    </row>
    <row r="58" spans="1:5" s="274" customFormat="1" ht="12" customHeight="1" thickBot="1" x14ac:dyDescent="0.25">
      <c r="A58" s="16" t="s">
        <v>17</v>
      </c>
      <c r="B58" s="171" t="s">
        <v>264</v>
      </c>
      <c r="C58" s="176">
        <f>SUM(C59:C61)</f>
        <v>0</v>
      </c>
      <c r="D58" s="679">
        <f>SUM(D59:D61)</f>
        <v>0</v>
      </c>
      <c r="E58" s="176">
        <f>SUM(E59:E61)</f>
        <v>0</v>
      </c>
    </row>
    <row r="59" spans="1:5" s="274" customFormat="1" ht="12" customHeight="1" x14ac:dyDescent="0.2">
      <c r="A59" s="11" t="s">
        <v>132</v>
      </c>
      <c r="B59" s="275" t="s">
        <v>265</v>
      </c>
      <c r="C59" s="703"/>
      <c r="D59" s="710"/>
      <c r="E59" s="684"/>
    </row>
    <row r="60" spans="1:5" s="274" customFormat="1" ht="12" customHeight="1" x14ac:dyDescent="0.2">
      <c r="A60" s="10" t="s">
        <v>133</v>
      </c>
      <c r="B60" s="276" t="s">
        <v>266</v>
      </c>
      <c r="C60" s="703"/>
      <c r="D60" s="708"/>
      <c r="E60" s="684"/>
    </row>
    <row r="61" spans="1:5" s="274" customFormat="1" ht="12" customHeight="1" x14ac:dyDescent="0.2">
      <c r="A61" s="10" t="s">
        <v>163</v>
      </c>
      <c r="B61" s="276" t="s">
        <v>267</v>
      </c>
      <c r="C61" s="703"/>
      <c r="D61" s="708"/>
      <c r="E61" s="684"/>
    </row>
    <row r="62" spans="1:5" s="274" customFormat="1" ht="12" customHeight="1" thickBot="1" x14ac:dyDescent="0.25">
      <c r="A62" s="12" t="s">
        <v>268</v>
      </c>
      <c r="B62" s="277" t="s">
        <v>269</v>
      </c>
      <c r="C62" s="703"/>
      <c r="D62" s="709"/>
      <c r="E62" s="684"/>
    </row>
    <row r="63" spans="1:5" s="274" customFormat="1" ht="12" customHeight="1" thickBot="1" x14ac:dyDescent="0.25">
      <c r="A63" s="16" t="s">
        <v>18</v>
      </c>
      <c r="B63" s="17" t="s">
        <v>270</v>
      </c>
      <c r="C63" s="182">
        <f>+C7+C15+C22+C29+C36+C47+C53+C58</f>
        <v>238227620</v>
      </c>
      <c r="D63" s="706">
        <f>+D7+D15+D22+D29+D36+D47+D53+D58</f>
        <v>276124562</v>
      </c>
      <c r="E63" s="182">
        <f>+E7+E15+E22+E29+E36+E47+E53+E58</f>
        <v>276124562</v>
      </c>
    </row>
    <row r="64" spans="1:5" s="274" customFormat="1" ht="12" customHeight="1" thickBot="1" x14ac:dyDescent="0.25">
      <c r="A64" s="279" t="s">
        <v>271</v>
      </c>
      <c r="B64" s="171" t="s">
        <v>272</v>
      </c>
      <c r="C64" s="711">
        <f>SUM(C65:C67)</f>
        <v>0</v>
      </c>
      <c r="D64" s="711">
        <f>SUM(D65:D67)</f>
        <v>0</v>
      </c>
      <c r="E64" s="684"/>
    </row>
    <row r="65" spans="1:5" s="274" customFormat="1" ht="12" customHeight="1" x14ac:dyDescent="0.2">
      <c r="A65" s="11" t="s">
        <v>273</v>
      </c>
      <c r="B65" s="275" t="s">
        <v>274</v>
      </c>
      <c r="C65" s="705"/>
      <c r="D65" s="708"/>
      <c r="E65" s="684"/>
    </row>
    <row r="66" spans="1:5" s="274" customFormat="1" ht="12" customHeight="1" x14ac:dyDescent="0.2">
      <c r="A66" s="10" t="s">
        <v>275</v>
      </c>
      <c r="B66" s="276" t="s">
        <v>276</v>
      </c>
      <c r="C66" s="703"/>
      <c r="D66" s="708"/>
      <c r="E66" s="684"/>
    </row>
    <row r="67" spans="1:5" s="274" customFormat="1" ht="12" customHeight="1" thickBot="1" x14ac:dyDescent="0.25">
      <c r="A67" s="12" t="s">
        <v>277</v>
      </c>
      <c r="B67" s="280" t="s">
        <v>278</v>
      </c>
      <c r="C67" s="703"/>
      <c r="D67" s="709"/>
      <c r="E67" s="684"/>
    </row>
    <row r="68" spans="1:5" s="274" customFormat="1" ht="12" customHeight="1" thickBot="1" x14ac:dyDescent="0.25">
      <c r="A68" s="279" t="s">
        <v>279</v>
      </c>
      <c r="B68" s="171" t="s">
        <v>280</v>
      </c>
      <c r="C68" s="176">
        <f>SUM(C69:C72)</f>
        <v>0</v>
      </c>
      <c r="D68" s="679">
        <f>SUM(D69:D72)</f>
        <v>0</v>
      </c>
      <c r="E68" s="176">
        <f>SUM(E69:E72)</f>
        <v>0</v>
      </c>
    </row>
    <row r="69" spans="1:5" s="274" customFormat="1" ht="12" customHeight="1" x14ac:dyDescent="0.2">
      <c r="A69" s="11" t="s">
        <v>106</v>
      </c>
      <c r="B69" s="275" t="s">
        <v>281</v>
      </c>
      <c r="C69" s="703"/>
      <c r="D69" s="710"/>
      <c r="E69" s="684"/>
    </row>
    <row r="70" spans="1:5" s="274" customFormat="1" ht="12" customHeight="1" x14ac:dyDescent="0.2">
      <c r="A70" s="10" t="s">
        <v>107</v>
      </c>
      <c r="B70" s="276" t="s">
        <v>282</v>
      </c>
      <c r="C70" s="703"/>
      <c r="D70" s="708"/>
      <c r="E70" s="684"/>
    </row>
    <row r="71" spans="1:5" s="274" customFormat="1" ht="12" customHeight="1" x14ac:dyDescent="0.2">
      <c r="A71" s="10" t="s">
        <v>283</v>
      </c>
      <c r="B71" s="276" t="s">
        <v>284</v>
      </c>
      <c r="C71" s="703"/>
      <c r="D71" s="708"/>
      <c r="E71" s="684"/>
    </row>
    <row r="72" spans="1:5" s="274" customFormat="1" ht="12" customHeight="1" thickBot="1" x14ac:dyDescent="0.25">
      <c r="A72" s="12" t="s">
        <v>285</v>
      </c>
      <c r="B72" s="277" t="s">
        <v>286</v>
      </c>
      <c r="C72" s="703"/>
      <c r="D72" s="709"/>
      <c r="E72" s="684"/>
    </row>
    <row r="73" spans="1:5" s="274" customFormat="1" ht="12" customHeight="1" thickBot="1" x14ac:dyDescent="0.25">
      <c r="A73" s="279" t="s">
        <v>287</v>
      </c>
      <c r="B73" s="171" t="s">
        <v>288</v>
      </c>
      <c r="C73" s="176">
        <f>SUM(C74:C75)</f>
        <v>114455347</v>
      </c>
      <c r="D73" s="679">
        <f>SUM(D74:D75)</f>
        <v>170886955</v>
      </c>
      <c r="E73" s="176">
        <f>SUM(E74:E75)</f>
        <v>170886955</v>
      </c>
    </row>
    <row r="74" spans="1:5" s="274" customFormat="1" ht="12" customHeight="1" x14ac:dyDescent="0.2">
      <c r="A74" s="11" t="s">
        <v>289</v>
      </c>
      <c r="B74" s="275" t="s">
        <v>431</v>
      </c>
      <c r="C74" s="703">
        <v>114455347</v>
      </c>
      <c r="D74" s="710">
        <v>170886955</v>
      </c>
      <c r="E74" s="710">
        <v>170886955</v>
      </c>
    </row>
    <row r="75" spans="1:5" s="274" customFormat="1" ht="12" customHeight="1" thickBot="1" x14ac:dyDescent="0.25">
      <c r="A75" s="12" t="s">
        <v>291</v>
      </c>
      <c r="B75" s="277" t="s">
        <v>292</v>
      </c>
      <c r="C75" s="703"/>
      <c r="D75" s="709"/>
      <c r="E75" s="689"/>
    </row>
    <row r="76" spans="1:5" s="274" customFormat="1" ht="12" customHeight="1" thickBot="1" x14ac:dyDescent="0.25">
      <c r="A76" s="279" t="s">
        <v>293</v>
      </c>
      <c r="B76" s="171" t="s">
        <v>294</v>
      </c>
      <c r="C76" s="176">
        <f>SUM(C77:C79)</f>
        <v>0</v>
      </c>
      <c r="D76" s="679">
        <f>SUM(D77:D79)</f>
        <v>117351783</v>
      </c>
      <c r="E76" s="176">
        <f>SUM(E77:E79)</f>
        <v>117351783</v>
      </c>
    </row>
    <row r="77" spans="1:5" s="274" customFormat="1" ht="12" customHeight="1" x14ac:dyDescent="0.2">
      <c r="A77" s="11" t="s">
        <v>295</v>
      </c>
      <c r="B77" s="275" t="s">
        <v>296</v>
      </c>
      <c r="C77" s="703"/>
      <c r="D77" s="710">
        <v>3604747</v>
      </c>
      <c r="E77" s="710">
        <v>3604747</v>
      </c>
    </row>
    <row r="78" spans="1:5" s="274" customFormat="1" ht="12" customHeight="1" x14ac:dyDescent="0.2">
      <c r="A78" s="10" t="s">
        <v>297</v>
      </c>
      <c r="B78" s="276" t="s">
        <v>438</v>
      </c>
      <c r="C78" s="703"/>
      <c r="D78" s="708">
        <v>113747036</v>
      </c>
      <c r="E78" s="708">
        <v>113747036</v>
      </c>
    </row>
    <row r="79" spans="1:5" s="274" customFormat="1" ht="12" customHeight="1" thickBot="1" x14ac:dyDescent="0.25">
      <c r="A79" s="12" t="s">
        <v>299</v>
      </c>
      <c r="B79" s="277" t="s">
        <v>300</v>
      </c>
      <c r="C79" s="703"/>
      <c r="D79" s="709"/>
      <c r="E79" s="689"/>
    </row>
    <row r="80" spans="1:5" s="274" customFormat="1" ht="12" customHeight="1" thickBot="1" x14ac:dyDescent="0.25">
      <c r="A80" s="279" t="s">
        <v>301</v>
      </c>
      <c r="B80" s="171" t="s">
        <v>302</v>
      </c>
      <c r="C80" s="176">
        <f>SUM(C81:C84)</f>
        <v>0</v>
      </c>
      <c r="D80" s="679">
        <f>SUM(D81:D84)</f>
        <v>0</v>
      </c>
      <c r="E80" s="176">
        <f>SUM(E81:E84)</f>
        <v>0</v>
      </c>
    </row>
    <row r="81" spans="1:5" s="274" customFormat="1" ht="12" customHeight="1" x14ac:dyDescent="0.2">
      <c r="A81" s="281" t="s">
        <v>303</v>
      </c>
      <c r="B81" s="275" t="s">
        <v>304</v>
      </c>
      <c r="C81" s="703"/>
      <c r="D81" s="710"/>
      <c r="E81" s="684"/>
    </row>
    <row r="82" spans="1:5" s="274" customFormat="1" ht="12" customHeight="1" x14ac:dyDescent="0.2">
      <c r="A82" s="282" t="s">
        <v>305</v>
      </c>
      <c r="B82" s="276" t="s">
        <v>306</v>
      </c>
      <c r="C82" s="703"/>
      <c r="D82" s="708"/>
      <c r="E82" s="684"/>
    </row>
    <row r="83" spans="1:5" s="274" customFormat="1" ht="12" customHeight="1" x14ac:dyDescent="0.2">
      <c r="A83" s="282" t="s">
        <v>307</v>
      </c>
      <c r="B83" s="276" t="s">
        <v>308</v>
      </c>
      <c r="C83" s="703"/>
      <c r="D83" s="708"/>
      <c r="E83" s="684"/>
    </row>
    <row r="84" spans="1:5" s="274" customFormat="1" ht="12" customHeight="1" thickBot="1" x14ac:dyDescent="0.25">
      <c r="A84" s="283" t="s">
        <v>309</v>
      </c>
      <c r="B84" s="277" t="s">
        <v>310</v>
      </c>
      <c r="C84" s="703"/>
      <c r="D84" s="709"/>
      <c r="E84" s="684"/>
    </row>
    <row r="85" spans="1:5" s="274" customFormat="1" ht="13.5" customHeight="1" thickBot="1" x14ac:dyDescent="0.25">
      <c r="A85" s="279" t="s">
        <v>311</v>
      </c>
      <c r="B85" s="171" t="s">
        <v>312</v>
      </c>
      <c r="C85" s="284"/>
      <c r="D85" s="707"/>
      <c r="E85" s="284"/>
    </row>
    <row r="86" spans="1:5" s="274" customFormat="1" ht="15.75" customHeight="1" thickBot="1" x14ac:dyDescent="0.25">
      <c r="A86" s="279" t="s">
        <v>313</v>
      </c>
      <c r="B86" s="285" t="s">
        <v>314</v>
      </c>
      <c r="C86" s="182">
        <f>+C64+C68+C73+C76+C80+C85</f>
        <v>114455347</v>
      </c>
      <c r="D86" s="706">
        <f>+D64+D68+D73+D76+D80+D85</f>
        <v>288238738</v>
      </c>
      <c r="E86" s="182">
        <f>+E64+E68+E73+E76+E80+E85</f>
        <v>288238738</v>
      </c>
    </row>
    <row r="87" spans="1:5" s="274" customFormat="1" ht="16.5" customHeight="1" thickBot="1" x14ac:dyDescent="0.25">
      <c r="A87" s="286" t="s">
        <v>315</v>
      </c>
      <c r="B87" s="287" t="s">
        <v>316</v>
      </c>
      <c r="C87" s="182">
        <f>+C63+C86</f>
        <v>352682967</v>
      </c>
      <c r="D87" s="706">
        <f>+D63+D86</f>
        <v>564363300</v>
      </c>
      <c r="E87" s="182">
        <f>+E63+E86</f>
        <v>564363300</v>
      </c>
    </row>
    <row r="88" spans="1:5" s="274" customFormat="1" ht="63" customHeight="1" x14ac:dyDescent="0.2">
      <c r="A88" s="1"/>
      <c r="B88" s="2"/>
      <c r="C88" s="2"/>
      <c r="D88" s="183"/>
    </row>
    <row r="89" spans="1:5" ht="16.5" customHeight="1" x14ac:dyDescent="0.25">
      <c r="A89" s="733" t="s">
        <v>38</v>
      </c>
      <c r="B89" s="733"/>
      <c r="C89" s="733"/>
      <c r="D89" s="733"/>
    </row>
    <row r="90" spans="1:5" s="288" customFormat="1" ht="16.5" customHeight="1" thickBot="1" x14ac:dyDescent="0.3">
      <c r="A90" s="734" t="s">
        <v>112</v>
      </c>
      <c r="B90" s="734"/>
      <c r="C90" s="323"/>
      <c r="D90" s="267" t="s">
        <v>1129</v>
      </c>
    </row>
    <row r="91" spans="1:5" ht="38.1" customHeight="1" thickBot="1" x14ac:dyDescent="0.3">
      <c r="A91" s="19" t="s">
        <v>59</v>
      </c>
      <c r="B91" s="20" t="s">
        <v>39</v>
      </c>
      <c r="C91" s="28" t="s">
        <v>938</v>
      </c>
      <c r="D91" s="28" t="s">
        <v>939</v>
      </c>
      <c r="E91" s="455" t="s">
        <v>940</v>
      </c>
    </row>
    <row r="92" spans="1:5" s="273" customFormat="1" ht="12" customHeight="1" thickBot="1" x14ac:dyDescent="0.25">
      <c r="A92" s="25">
        <v>1</v>
      </c>
      <c r="B92" s="26">
        <v>2</v>
      </c>
      <c r="C92" s="27">
        <v>3</v>
      </c>
      <c r="D92" s="27">
        <v>4</v>
      </c>
      <c r="E92" s="674">
        <v>5</v>
      </c>
    </row>
    <row r="93" spans="1:5" ht="12" customHeight="1" thickBot="1" x14ac:dyDescent="0.3">
      <c r="A93" s="18" t="s">
        <v>10</v>
      </c>
      <c r="B93" s="24" t="s">
        <v>317</v>
      </c>
      <c r="C93" s="415">
        <f>SUM(C94:C98)</f>
        <v>233402503</v>
      </c>
      <c r="D93" s="458">
        <f>SUM(D94:D98)</f>
        <v>246524441</v>
      </c>
      <c r="E93" s="453">
        <f>SUM(E94:E98)</f>
        <v>231034472</v>
      </c>
    </row>
    <row r="94" spans="1:5" ht="12" customHeight="1" x14ac:dyDescent="0.25">
      <c r="A94" s="13" t="s">
        <v>72</v>
      </c>
      <c r="B94" s="6" t="s">
        <v>40</v>
      </c>
      <c r="C94" s="459">
        <v>130165770</v>
      </c>
      <c r="D94" s="678">
        <v>132571069</v>
      </c>
      <c r="E94" s="678">
        <v>132571069</v>
      </c>
    </row>
    <row r="95" spans="1:5" ht="12" customHeight="1" x14ac:dyDescent="0.25">
      <c r="A95" s="10" t="s">
        <v>73</v>
      </c>
      <c r="B95" s="4" t="s">
        <v>134</v>
      </c>
      <c r="C95" s="448">
        <v>26069392</v>
      </c>
      <c r="D95" s="676">
        <v>26563979</v>
      </c>
      <c r="E95" s="676">
        <v>26563979</v>
      </c>
    </row>
    <row r="96" spans="1:5" ht="12" customHeight="1" x14ac:dyDescent="0.25">
      <c r="A96" s="10" t="s">
        <v>74</v>
      </c>
      <c r="B96" s="4" t="s">
        <v>98</v>
      </c>
      <c r="C96" s="449">
        <v>73745488</v>
      </c>
      <c r="D96" s="676">
        <v>82228080</v>
      </c>
      <c r="E96" s="676">
        <v>66738111</v>
      </c>
    </row>
    <row r="97" spans="1:5" ht="12" customHeight="1" x14ac:dyDescent="0.25">
      <c r="A97" s="10" t="s">
        <v>75</v>
      </c>
      <c r="B97" s="7" t="s">
        <v>135</v>
      </c>
      <c r="C97" s="449">
        <v>1648000</v>
      </c>
      <c r="D97" s="676">
        <v>2992570</v>
      </c>
      <c r="E97" s="676">
        <v>2992570</v>
      </c>
    </row>
    <row r="98" spans="1:5" ht="12" customHeight="1" x14ac:dyDescent="0.25">
      <c r="A98" s="10" t="s">
        <v>83</v>
      </c>
      <c r="B98" s="15" t="s">
        <v>136</v>
      </c>
      <c r="C98" s="449">
        <v>1773853</v>
      </c>
      <c r="D98" s="676">
        <v>2168743</v>
      </c>
      <c r="E98" s="676">
        <v>2168743</v>
      </c>
    </row>
    <row r="99" spans="1:5" ht="12" customHeight="1" x14ac:dyDescent="0.25">
      <c r="A99" s="10" t="s">
        <v>76</v>
      </c>
      <c r="B99" s="4" t="s">
        <v>318</v>
      </c>
      <c r="C99" s="449"/>
      <c r="D99" s="676"/>
      <c r="E99" s="676"/>
    </row>
    <row r="100" spans="1:5" ht="12" customHeight="1" x14ac:dyDescent="0.25">
      <c r="A100" s="10" t="s">
        <v>77</v>
      </c>
      <c r="B100" s="81" t="s">
        <v>319</v>
      </c>
      <c r="C100" s="449"/>
      <c r="D100" s="676"/>
      <c r="E100" s="676"/>
    </row>
    <row r="101" spans="1:5" ht="12" customHeight="1" x14ac:dyDescent="0.25">
      <c r="A101" s="10" t="s">
        <v>84</v>
      </c>
      <c r="B101" s="82" t="s">
        <v>320</v>
      </c>
      <c r="C101" s="449"/>
      <c r="D101" s="676"/>
      <c r="E101" s="676"/>
    </row>
    <row r="102" spans="1:5" ht="12" customHeight="1" x14ac:dyDescent="0.25">
      <c r="A102" s="10" t="s">
        <v>85</v>
      </c>
      <c r="B102" s="82" t="s">
        <v>321</v>
      </c>
      <c r="C102" s="449"/>
      <c r="D102" s="676"/>
      <c r="E102" s="676"/>
    </row>
    <row r="103" spans="1:5" ht="12" customHeight="1" x14ac:dyDescent="0.25">
      <c r="A103" s="10" t="s">
        <v>86</v>
      </c>
      <c r="B103" s="81" t="s">
        <v>322</v>
      </c>
      <c r="C103" s="449">
        <v>1773853</v>
      </c>
      <c r="D103" s="676">
        <v>1946581</v>
      </c>
      <c r="E103" s="676">
        <v>1946581</v>
      </c>
    </row>
    <row r="104" spans="1:5" ht="12" customHeight="1" x14ac:dyDescent="0.25">
      <c r="A104" s="10" t="s">
        <v>87</v>
      </c>
      <c r="B104" s="81" t="s">
        <v>323</v>
      </c>
      <c r="C104" s="449"/>
      <c r="D104" s="676"/>
      <c r="E104" s="676"/>
    </row>
    <row r="105" spans="1:5" ht="12" customHeight="1" x14ac:dyDescent="0.25">
      <c r="A105" s="10" t="s">
        <v>89</v>
      </c>
      <c r="B105" s="82" t="s">
        <v>324</v>
      </c>
      <c r="C105" s="449"/>
      <c r="D105" s="676"/>
      <c r="E105" s="676"/>
    </row>
    <row r="106" spans="1:5" ht="12" customHeight="1" x14ac:dyDescent="0.25">
      <c r="A106" s="9" t="s">
        <v>137</v>
      </c>
      <c r="B106" s="83" t="s">
        <v>325</v>
      </c>
      <c r="C106" s="449"/>
      <c r="D106" s="676"/>
      <c r="E106" s="676"/>
    </row>
    <row r="107" spans="1:5" ht="12" customHeight="1" x14ac:dyDescent="0.25">
      <c r="A107" s="10" t="s">
        <v>326</v>
      </c>
      <c r="B107" s="83" t="s">
        <v>327</v>
      </c>
      <c r="C107" s="449"/>
      <c r="D107" s="676"/>
      <c r="E107" s="676"/>
    </row>
    <row r="108" spans="1:5" ht="12" customHeight="1" thickBot="1" x14ac:dyDescent="0.3">
      <c r="A108" s="14" t="s">
        <v>328</v>
      </c>
      <c r="B108" s="84" t="s">
        <v>329</v>
      </c>
      <c r="C108" s="460"/>
      <c r="D108" s="677">
        <v>222162</v>
      </c>
      <c r="E108" s="677">
        <v>222162</v>
      </c>
    </row>
    <row r="109" spans="1:5" ht="12" customHeight="1" thickBot="1" x14ac:dyDescent="0.3">
      <c r="A109" s="16" t="s">
        <v>11</v>
      </c>
      <c r="B109" s="23" t="s">
        <v>330</v>
      </c>
      <c r="C109" s="387">
        <f>+C110+C112+C114</f>
        <v>115971008</v>
      </c>
      <c r="D109" s="446">
        <f>+D110+D112+D114</f>
        <v>200782367</v>
      </c>
      <c r="E109" s="176">
        <f>+E110+E112+E114</f>
        <v>122891181</v>
      </c>
    </row>
    <row r="110" spans="1:5" ht="12" customHeight="1" x14ac:dyDescent="0.25">
      <c r="A110" s="11" t="s">
        <v>78</v>
      </c>
      <c r="B110" s="4" t="s">
        <v>162</v>
      </c>
      <c r="C110" s="447">
        <v>13779157</v>
      </c>
      <c r="D110" s="678">
        <v>79406747</v>
      </c>
      <c r="E110" s="678">
        <v>24602077</v>
      </c>
    </row>
    <row r="111" spans="1:5" ht="12" customHeight="1" x14ac:dyDescent="0.25">
      <c r="A111" s="11" t="s">
        <v>79</v>
      </c>
      <c r="B111" s="8" t="s">
        <v>331</v>
      </c>
      <c r="C111" s="447">
        <v>6500000</v>
      </c>
      <c r="D111" s="676">
        <v>53569231</v>
      </c>
      <c r="E111" s="676">
        <v>12392631</v>
      </c>
    </row>
    <row r="112" spans="1:5" ht="12" customHeight="1" x14ac:dyDescent="0.25">
      <c r="A112" s="11" t="s">
        <v>80</v>
      </c>
      <c r="B112" s="8" t="s">
        <v>138</v>
      </c>
      <c r="C112" s="448">
        <v>102191851</v>
      </c>
      <c r="D112" s="676">
        <v>121375620</v>
      </c>
      <c r="E112" s="676">
        <v>98289104</v>
      </c>
    </row>
    <row r="113" spans="1:5" ht="12" customHeight="1" x14ac:dyDescent="0.25">
      <c r="A113" s="11" t="s">
        <v>81</v>
      </c>
      <c r="B113" s="8" t="s">
        <v>332</v>
      </c>
      <c r="C113" s="461">
        <v>56265414</v>
      </c>
      <c r="D113" s="676">
        <v>62913346</v>
      </c>
      <c r="E113" s="676">
        <v>47673346</v>
      </c>
    </row>
    <row r="114" spans="1:5" ht="12" customHeight="1" x14ac:dyDescent="0.25">
      <c r="A114" s="11" t="s">
        <v>82</v>
      </c>
      <c r="B114" s="173" t="s">
        <v>164</v>
      </c>
      <c r="C114" s="461"/>
      <c r="D114" s="676"/>
      <c r="E114" s="676"/>
    </row>
    <row r="115" spans="1:5" ht="12" customHeight="1" x14ac:dyDescent="0.25">
      <c r="A115" s="11" t="s">
        <v>88</v>
      </c>
      <c r="B115" s="172" t="s">
        <v>333</v>
      </c>
      <c r="C115" s="461"/>
      <c r="D115" s="676"/>
      <c r="E115" s="676"/>
    </row>
    <row r="116" spans="1:5" ht="12" customHeight="1" x14ac:dyDescent="0.25">
      <c r="A116" s="11" t="s">
        <v>90</v>
      </c>
      <c r="B116" s="290" t="s">
        <v>334</v>
      </c>
      <c r="C116" s="461"/>
      <c r="D116" s="676"/>
      <c r="E116" s="676"/>
    </row>
    <row r="117" spans="1:5" x14ac:dyDescent="0.25">
      <c r="A117" s="11" t="s">
        <v>139</v>
      </c>
      <c r="B117" s="82" t="s">
        <v>321</v>
      </c>
      <c r="C117" s="461"/>
      <c r="D117" s="676"/>
      <c r="E117" s="676"/>
    </row>
    <row r="118" spans="1:5" ht="12" customHeight="1" x14ac:dyDescent="0.25">
      <c r="A118" s="11" t="s">
        <v>140</v>
      </c>
      <c r="B118" s="82" t="s">
        <v>335</v>
      </c>
      <c r="C118" s="461"/>
      <c r="D118" s="676"/>
      <c r="E118" s="676"/>
    </row>
    <row r="119" spans="1:5" ht="12" customHeight="1" x14ac:dyDescent="0.25">
      <c r="A119" s="11" t="s">
        <v>141</v>
      </c>
      <c r="B119" s="82" t="s">
        <v>336</v>
      </c>
      <c r="C119" s="461"/>
      <c r="D119" s="676"/>
      <c r="E119" s="676"/>
    </row>
    <row r="120" spans="1:5" ht="12" customHeight="1" x14ac:dyDescent="0.25">
      <c r="A120" s="11" t="s">
        <v>337</v>
      </c>
      <c r="B120" s="82" t="s">
        <v>324</v>
      </c>
      <c r="C120" s="461"/>
      <c r="D120" s="676"/>
      <c r="E120" s="676"/>
    </row>
    <row r="121" spans="1:5" ht="12" customHeight="1" x14ac:dyDescent="0.25">
      <c r="A121" s="11" t="s">
        <v>338</v>
      </c>
      <c r="B121" s="82" t="s">
        <v>339</v>
      </c>
      <c r="C121" s="461"/>
      <c r="D121" s="676"/>
      <c r="E121" s="676"/>
    </row>
    <row r="122" spans="1:5" ht="16.5" thickBot="1" x14ac:dyDescent="0.3">
      <c r="A122" s="9" t="s">
        <v>340</v>
      </c>
      <c r="B122" s="82" t="s">
        <v>341</v>
      </c>
      <c r="C122" s="462"/>
      <c r="D122" s="677"/>
      <c r="E122" s="677"/>
    </row>
    <row r="123" spans="1:5" ht="12" customHeight="1" thickBot="1" x14ac:dyDescent="0.3">
      <c r="A123" s="16" t="s">
        <v>12</v>
      </c>
      <c r="B123" s="69" t="s">
        <v>342</v>
      </c>
      <c r="C123" s="387">
        <f>+C124+C125</f>
        <v>0</v>
      </c>
      <c r="D123" s="446">
        <f>+D124+D125</f>
        <v>0</v>
      </c>
      <c r="E123" s="176">
        <f>+E124+E125</f>
        <v>0</v>
      </c>
    </row>
    <row r="124" spans="1:5" ht="12" customHeight="1" x14ac:dyDescent="0.25">
      <c r="A124" s="11" t="s">
        <v>61</v>
      </c>
      <c r="B124" s="5" t="s">
        <v>49</v>
      </c>
      <c r="C124" s="447"/>
      <c r="D124" s="678"/>
      <c r="E124" s="665"/>
    </row>
    <row r="125" spans="1:5" ht="12" customHeight="1" thickBot="1" x14ac:dyDescent="0.3">
      <c r="A125" s="12" t="s">
        <v>62</v>
      </c>
      <c r="B125" s="8" t="s">
        <v>50</v>
      </c>
      <c r="C125" s="449"/>
      <c r="D125" s="677"/>
      <c r="E125" s="665"/>
    </row>
    <row r="126" spans="1:5" ht="12" customHeight="1" thickBot="1" x14ac:dyDescent="0.3">
      <c r="A126" s="16" t="s">
        <v>13</v>
      </c>
      <c r="B126" s="69" t="s">
        <v>343</v>
      </c>
      <c r="C126" s="387">
        <f>+C93+C109+C123</f>
        <v>349373511</v>
      </c>
      <c r="D126" s="446">
        <f>+D93+D109+D123</f>
        <v>447306808</v>
      </c>
      <c r="E126" s="176">
        <f>+E93+E109+E123</f>
        <v>353925653</v>
      </c>
    </row>
    <row r="127" spans="1:5" ht="12" customHeight="1" thickBot="1" x14ac:dyDescent="0.3">
      <c r="A127" s="16" t="s">
        <v>14</v>
      </c>
      <c r="B127" s="69" t="s">
        <v>344</v>
      </c>
      <c r="C127" s="387">
        <f>+C128+C129+C130</f>
        <v>0</v>
      </c>
      <c r="D127" s="458">
        <f>+D128+D129+D130</f>
        <v>0</v>
      </c>
      <c r="E127" s="458">
        <f>+E128+E129+E130</f>
        <v>0</v>
      </c>
    </row>
    <row r="128" spans="1:5" ht="12" customHeight="1" x14ac:dyDescent="0.25">
      <c r="A128" s="11" t="s">
        <v>65</v>
      </c>
      <c r="B128" s="5" t="s">
        <v>345</v>
      </c>
      <c r="C128" s="461"/>
      <c r="D128" s="678"/>
      <c r="E128" s="712"/>
    </row>
    <row r="129" spans="1:5" ht="12" customHeight="1" x14ac:dyDescent="0.25">
      <c r="A129" s="11" t="s">
        <v>66</v>
      </c>
      <c r="B129" s="5" t="s">
        <v>346</v>
      </c>
      <c r="C129" s="461"/>
      <c r="D129" s="676"/>
      <c r="E129" s="665"/>
    </row>
    <row r="130" spans="1:5" ht="12" customHeight="1" thickBot="1" x14ac:dyDescent="0.3">
      <c r="A130" s="9" t="s">
        <v>67</v>
      </c>
      <c r="B130" s="3" t="s">
        <v>347</v>
      </c>
      <c r="C130" s="461"/>
      <c r="D130" s="677"/>
      <c r="E130" s="677"/>
    </row>
    <row r="131" spans="1:5" ht="12" customHeight="1" thickBot="1" x14ac:dyDescent="0.3">
      <c r="A131" s="16" t="s">
        <v>15</v>
      </c>
      <c r="B131" s="69" t="s">
        <v>348</v>
      </c>
      <c r="C131" s="387">
        <f>+C132+C133+C134+C135</f>
        <v>0</v>
      </c>
      <c r="D131" s="467">
        <f>+D132+D133+D134+D135</f>
        <v>0</v>
      </c>
      <c r="E131" s="176">
        <f>+E132+E133+E134+E135</f>
        <v>0</v>
      </c>
    </row>
    <row r="132" spans="1:5" ht="12" customHeight="1" x14ac:dyDescent="0.25">
      <c r="A132" s="11" t="s">
        <v>68</v>
      </c>
      <c r="B132" s="5" t="s">
        <v>349</v>
      </c>
      <c r="C132" s="461"/>
      <c r="D132" s="678"/>
      <c r="E132" s="665"/>
    </row>
    <row r="133" spans="1:5" ht="12" customHeight="1" x14ac:dyDescent="0.25">
      <c r="A133" s="11" t="s">
        <v>69</v>
      </c>
      <c r="B133" s="5" t="s">
        <v>350</v>
      </c>
      <c r="C133" s="461"/>
      <c r="D133" s="676"/>
      <c r="E133" s="665"/>
    </row>
    <row r="134" spans="1:5" ht="12" customHeight="1" x14ac:dyDescent="0.25">
      <c r="A134" s="11" t="s">
        <v>251</v>
      </c>
      <c r="B134" s="5" t="s">
        <v>351</v>
      </c>
      <c r="C134" s="461"/>
      <c r="D134" s="676"/>
      <c r="E134" s="665"/>
    </row>
    <row r="135" spans="1:5" ht="12" customHeight="1" thickBot="1" x14ac:dyDescent="0.3">
      <c r="A135" s="9" t="s">
        <v>253</v>
      </c>
      <c r="B135" s="3" t="s">
        <v>352</v>
      </c>
      <c r="C135" s="461"/>
      <c r="D135" s="677"/>
      <c r="E135" s="665"/>
    </row>
    <row r="136" spans="1:5" ht="12" customHeight="1" thickBot="1" x14ac:dyDescent="0.3">
      <c r="A136" s="16" t="s">
        <v>16</v>
      </c>
      <c r="B136" s="69" t="s">
        <v>353</v>
      </c>
      <c r="C136" s="396">
        <f>+C137+C138+C139+C140</f>
        <v>3309456</v>
      </c>
      <c r="D136" s="450">
        <f>+D137+D138+D139+D140</f>
        <v>117056492</v>
      </c>
      <c r="E136" s="182">
        <f>+E137+E138+E139+E140</f>
        <v>117056492</v>
      </c>
    </row>
    <row r="137" spans="1:5" ht="12" customHeight="1" x14ac:dyDescent="0.25">
      <c r="A137" s="11" t="s">
        <v>70</v>
      </c>
      <c r="B137" s="5" t="s">
        <v>354</v>
      </c>
      <c r="C137" s="461"/>
      <c r="D137" s="678"/>
      <c r="E137" s="678"/>
    </row>
    <row r="138" spans="1:5" ht="12" customHeight="1" x14ac:dyDescent="0.25">
      <c r="A138" s="11" t="s">
        <v>71</v>
      </c>
      <c r="B138" s="5" t="s">
        <v>355</v>
      </c>
      <c r="C138" s="461">
        <v>3309456</v>
      </c>
      <c r="D138" s="676">
        <v>3309456</v>
      </c>
      <c r="E138" s="676">
        <v>3309456</v>
      </c>
    </row>
    <row r="139" spans="1:5" ht="12" customHeight="1" x14ac:dyDescent="0.25">
      <c r="A139" s="11" t="s">
        <v>260</v>
      </c>
      <c r="B139" s="5" t="s">
        <v>356</v>
      </c>
      <c r="C139" s="461"/>
      <c r="D139" s="676"/>
      <c r="E139" s="676"/>
    </row>
    <row r="140" spans="1:5" ht="12" customHeight="1" thickBot="1" x14ac:dyDescent="0.3">
      <c r="A140" s="9" t="s">
        <v>262</v>
      </c>
      <c r="B140" s="276" t="s">
        <v>439</v>
      </c>
      <c r="C140" s="461"/>
      <c r="D140" s="677">
        <v>113747036</v>
      </c>
      <c r="E140" s="677">
        <v>113747036</v>
      </c>
    </row>
    <row r="141" spans="1:5" ht="12" customHeight="1" thickBot="1" x14ac:dyDescent="0.3">
      <c r="A141" s="16" t="s">
        <v>17</v>
      </c>
      <c r="B141" s="69" t="s">
        <v>358</v>
      </c>
      <c r="C141" s="435">
        <f>+C142+C143+C144+C145</f>
        <v>0</v>
      </c>
      <c r="D141" s="463">
        <f>+D142+D143+D144+D145</f>
        <v>0</v>
      </c>
      <c r="E141" s="185">
        <f>+E142+E143+E144+E145</f>
        <v>0</v>
      </c>
    </row>
    <row r="142" spans="1:5" ht="12" customHeight="1" x14ac:dyDescent="0.25">
      <c r="A142" s="11" t="s">
        <v>132</v>
      </c>
      <c r="B142" s="5" t="s">
        <v>359</v>
      </c>
      <c r="C142" s="461"/>
      <c r="D142" s="678"/>
      <c r="E142" s="665"/>
    </row>
    <row r="143" spans="1:5" ht="12" customHeight="1" x14ac:dyDescent="0.25">
      <c r="A143" s="11" t="s">
        <v>133</v>
      </c>
      <c r="B143" s="5" t="s">
        <v>360</v>
      </c>
      <c r="C143" s="461"/>
      <c r="D143" s="676"/>
      <c r="E143" s="665"/>
    </row>
    <row r="144" spans="1:5" ht="12" customHeight="1" x14ac:dyDescent="0.25">
      <c r="A144" s="11" t="s">
        <v>163</v>
      </c>
      <c r="B144" s="5" t="s">
        <v>361</v>
      </c>
      <c r="C144" s="461"/>
      <c r="D144" s="676"/>
      <c r="E144" s="665"/>
    </row>
    <row r="145" spans="1:10" ht="12" customHeight="1" thickBot="1" x14ac:dyDescent="0.3">
      <c r="A145" s="11" t="s">
        <v>268</v>
      </c>
      <c r="B145" s="5" t="s">
        <v>362</v>
      </c>
      <c r="C145" s="461"/>
      <c r="D145" s="677"/>
      <c r="E145" s="665"/>
    </row>
    <row r="146" spans="1:10" ht="15" customHeight="1" thickBot="1" x14ac:dyDescent="0.3">
      <c r="A146" s="16" t="s">
        <v>18</v>
      </c>
      <c r="B146" s="69" t="s">
        <v>363</v>
      </c>
      <c r="C146" s="436">
        <f>+C127+C131+C136+C141</f>
        <v>3309456</v>
      </c>
      <c r="D146" s="464">
        <f>+D127+D131+D136+D141</f>
        <v>117056492</v>
      </c>
      <c r="E146" s="666">
        <f>+E127+E131+E136+E141</f>
        <v>117056492</v>
      </c>
      <c r="G146" s="293"/>
      <c r="H146" s="294"/>
      <c r="I146" s="294"/>
      <c r="J146" s="294"/>
    </row>
    <row r="147" spans="1:10" s="274" customFormat="1" ht="12.95" customHeight="1" thickBot="1" x14ac:dyDescent="0.25">
      <c r="A147" s="174" t="s">
        <v>19</v>
      </c>
      <c r="B147" s="243" t="s">
        <v>364</v>
      </c>
      <c r="C147" s="436">
        <f>+C126+C146</f>
        <v>352682967</v>
      </c>
      <c r="D147" s="464">
        <f>+D126+D146</f>
        <v>564363300</v>
      </c>
      <c r="E147" s="436">
        <f>+E126+E146</f>
        <v>470982145</v>
      </c>
    </row>
    <row r="148" spans="1:10" ht="7.5" customHeight="1" x14ac:dyDescent="0.25"/>
    <row r="149" spans="1:10" x14ac:dyDescent="0.25">
      <c r="A149" s="729" t="s">
        <v>365</v>
      </c>
      <c r="B149" s="729"/>
      <c r="C149" s="729"/>
      <c r="D149" s="729"/>
    </row>
    <row r="150" spans="1:10" ht="15" customHeight="1" thickBot="1" x14ac:dyDescent="0.3">
      <c r="A150" s="730" t="s">
        <v>113</v>
      </c>
      <c r="B150" s="730"/>
      <c r="C150" s="322"/>
      <c r="D150" s="186" t="s">
        <v>1104</v>
      </c>
    </row>
    <row r="151" spans="1:10" ht="13.5" customHeight="1" thickBot="1" x14ac:dyDescent="0.3">
      <c r="A151" s="16">
        <v>1</v>
      </c>
      <c r="B151" s="23" t="s">
        <v>366</v>
      </c>
      <c r="C151" s="387">
        <f>+C63-C126</f>
        <v>-111145891</v>
      </c>
      <c r="D151" s="387">
        <f>+D63-D126</f>
        <v>-171182246</v>
      </c>
      <c r="E151" s="387">
        <f>+E63-E126</f>
        <v>-77801091</v>
      </c>
    </row>
    <row r="152" spans="1:10" ht="27.75" customHeight="1" thickBot="1" x14ac:dyDescent="0.3">
      <c r="A152" s="16" t="s">
        <v>11</v>
      </c>
      <c r="B152" s="23" t="s">
        <v>367</v>
      </c>
      <c r="C152" s="387">
        <f>+C86-C146</f>
        <v>111145891</v>
      </c>
      <c r="D152" s="387">
        <f>+D86-D146</f>
        <v>171182246</v>
      </c>
      <c r="E152" s="387">
        <f>+E86-E146</f>
        <v>171182246</v>
      </c>
    </row>
  </sheetData>
  <mergeCells count="8">
    <mergeCell ref="A149:D149"/>
    <mergeCell ref="A150:B150"/>
    <mergeCell ref="A1:D1"/>
    <mergeCell ref="A2:G2"/>
    <mergeCell ref="A3:D3"/>
    <mergeCell ref="A4:B4"/>
    <mergeCell ref="A89:D89"/>
    <mergeCell ref="A90:B90"/>
  </mergeCells>
  <phoneticPr fontId="28" type="noConversion"/>
  <pageMargins left="0.78740157480314965" right="0.78740157480314965" top="0.98425196850393704" bottom="0.98425196850393704" header="0.51181102362204722" footer="0.51181102362204722"/>
  <pageSetup paperSize="9" scale="70" fitToWidth="3" fitToHeight="2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O13" sqref="O13"/>
    </sheetView>
  </sheetViews>
  <sheetFormatPr defaultRowHeight="12.75" x14ac:dyDescent="0.2"/>
  <cols>
    <col min="2" max="2" width="32.83203125" customWidth="1"/>
    <col min="3" max="3" width="11.33203125" customWidth="1"/>
    <col min="4" max="4" width="14.6640625" customWidth="1"/>
    <col min="5" max="5" width="14.33203125" customWidth="1"/>
    <col min="6" max="6" width="12.5" customWidth="1"/>
    <col min="7" max="7" width="14" customWidth="1"/>
    <col min="9" max="9" width="20.6640625" customWidth="1"/>
  </cols>
  <sheetData>
    <row r="1" spans="1:9" ht="14.25" x14ac:dyDescent="0.2">
      <c r="A1" s="791" t="s">
        <v>741</v>
      </c>
      <c r="B1" s="792"/>
      <c r="C1" s="792"/>
      <c r="D1" s="792"/>
      <c r="E1" s="792"/>
      <c r="F1" s="792"/>
      <c r="G1" s="792"/>
      <c r="H1" s="792"/>
      <c r="I1" s="792"/>
    </row>
    <row r="2" spans="1:9" x14ac:dyDescent="0.2">
      <c r="A2" s="790" t="s">
        <v>633</v>
      </c>
      <c r="B2" s="790"/>
      <c r="C2" s="790"/>
      <c r="D2" s="790"/>
      <c r="E2" s="790"/>
      <c r="F2" s="790"/>
      <c r="G2" s="790"/>
      <c r="H2" s="790"/>
      <c r="I2" s="790"/>
    </row>
    <row r="3" spans="1:9" x14ac:dyDescent="0.2">
      <c r="A3" s="782" t="s">
        <v>973</v>
      </c>
      <c r="B3" s="731"/>
      <c r="C3" s="731"/>
      <c r="D3" s="731"/>
      <c r="E3" s="731"/>
      <c r="F3" s="731"/>
      <c r="G3" s="731"/>
      <c r="H3" s="731"/>
      <c r="I3" s="731"/>
    </row>
    <row r="5" spans="1:9" x14ac:dyDescent="0.2">
      <c r="A5" s="793" t="s">
        <v>741</v>
      </c>
      <c r="B5" s="794"/>
      <c r="C5" s="794"/>
      <c r="D5" s="794"/>
      <c r="E5" s="794"/>
      <c r="F5" s="794"/>
      <c r="G5" s="794"/>
      <c r="H5" s="794"/>
      <c r="I5" s="794"/>
    </row>
    <row r="6" spans="1:9" ht="135" x14ac:dyDescent="0.2">
      <c r="A6" s="510" t="s">
        <v>440</v>
      </c>
      <c r="B6" s="510" t="s">
        <v>52</v>
      </c>
      <c r="C6" s="510" t="s">
        <v>742</v>
      </c>
      <c r="D6" s="510" t="s">
        <v>743</v>
      </c>
      <c r="E6" s="510" t="s">
        <v>744</v>
      </c>
      <c r="F6" s="510" t="s">
        <v>745</v>
      </c>
      <c r="G6" s="510" t="s">
        <v>746</v>
      </c>
      <c r="H6" s="510" t="s">
        <v>747</v>
      </c>
      <c r="I6" s="510" t="s">
        <v>748</v>
      </c>
    </row>
    <row r="7" spans="1:9" ht="15" x14ac:dyDescent="0.2">
      <c r="A7" s="510">
        <v>1</v>
      </c>
      <c r="B7" s="510">
        <v>2</v>
      </c>
      <c r="C7" s="510">
        <v>3</v>
      </c>
      <c r="D7" s="510">
        <v>4</v>
      </c>
      <c r="E7" s="510">
        <v>5</v>
      </c>
      <c r="F7" s="510">
        <v>6</v>
      </c>
      <c r="G7" s="510">
        <v>7</v>
      </c>
      <c r="H7" s="510">
        <v>8</v>
      </c>
      <c r="I7" s="510">
        <v>9</v>
      </c>
    </row>
    <row r="8" spans="1:9" ht="31.5" customHeight="1" x14ac:dyDescent="0.2">
      <c r="A8" s="513" t="s">
        <v>399</v>
      </c>
      <c r="B8" s="516" t="s">
        <v>749</v>
      </c>
      <c r="C8" s="517">
        <v>7022704</v>
      </c>
      <c r="D8" s="517">
        <v>1621239088</v>
      </c>
      <c r="E8" s="517">
        <v>44787757</v>
      </c>
      <c r="F8" s="517">
        <v>1497334</v>
      </c>
      <c r="G8" s="517">
        <v>13992013</v>
      </c>
      <c r="H8" s="517">
        <v>0</v>
      </c>
      <c r="I8" s="517">
        <v>1688538896</v>
      </c>
    </row>
    <row r="9" spans="1:9" ht="27" customHeight="1" x14ac:dyDescent="0.2">
      <c r="A9" s="511" t="s">
        <v>402</v>
      </c>
      <c r="B9" s="514" t="s">
        <v>750</v>
      </c>
      <c r="C9" s="515">
        <v>0</v>
      </c>
      <c r="D9" s="515">
        <v>0</v>
      </c>
      <c r="E9" s="515">
        <v>0</v>
      </c>
      <c r="F9" s="515">
        <v>0</v>
      </c>
      <c r="G9" s="515">
        <v>23625457</v>
      </c>
      <c r="H9" s="515">
        <v>0</v>
      </c>
      <c r="I9" s="515">
        <v>23625457</v>
      </c>
    </row>
    <row r="10" spans="1:9" ht="15" customHeight="1" x14ac:dyDescent="0.2">
      <c r="A10" s="511" t="s">
        <v>51</v>
      </c>
      <c r="B10" s="514" t="s">
        <v>751</v>
      </c>
      <c r="C10" s="515">
        <v>0</v>
      </c>
      <c r="D10" s="515">
        <v>0</v>
      </c>
      <c r="E10" s="515">
        <v>0</v>
      </c>
      <c r="F10" s="515">
        <v>0</v>
      </c>
      <c r="G10" s="515">
        <v>77567326</v>
      </c>
      <c r="H10" s="515">
        <v>0</v>
      </c>
      <c r="I10" s="515">
        <v>77567326</v>
      </c>
    </row>
    <row r="11" spans="1:9" ht="27" customHeight="1" x14ac:dyDescent="0.2">
      <c r="A11" s="511" t="s">
        <v>426</v>
      </c>
      <c r="B11" s="514" t="s">
        <v>752</v>
      </c>
      <c r="C11" s="515">
        <v>0</v>
      </c>
      <c r="D11" s="515">
        <v>88110570</v>
      </c>
      <c r="E11" s="515">
        <v>16381497</v>
      </c>
      <c r="F11" s="515">
        <v>0</v>
      </c>
      <c r="G11" s="515">
        <v>0</v>
      </c>
      <c r="H11" s="515">
        <v>0</v>
      </c>
      <c r="I11" s="515">
        <v>104492067</v>
      </c>
    </row>
    <row r="12" spans="1:9" ht="18.75" customHeight="1" x14ac:dyDescent="0.2">
      <c r="A12" s="511" t="s">
        <v>448</v>
      </c>
      <c r="B12" s="514" t="s">
        <v>753</v>
      </c>
      <c r="C12" s="515">
        <v>0</v>
      </c>
      <c r="D12" s="515">
        <v>63117</v>
      </c>
      <c r="E12" s="515">
        <v>15556131</v>
      </c>
      <c r="F12" s="515">
        <v>0</v>
      </c>
      <c r="G12" s="515">
        <v>0</v>
      </c>
      <c r="H12" s="515">
        <v>0</v>
      </c>
      <c r="I12" s="515">
        <v>15619248</v>
      </c>
    </row>
    <row r="13" spans="1:9" ht="25.5" customHeight="1" x14ac:dyDescent="0.2">
      <c r="A13" s="513" t="s">
        <v>646</v>
      </c>
      <c r="B13" s="516" t="s">
        <v>754</v>
      </c>
      <c r="C13" s="517">
        <v>0</v>
      </c>
      <c r="D13" s="517">
        <v>88173687</v>
      </c>
      <c r="E13" s="517">
        <v>31937628</v>
      </c>
      <c r="F13" s="517">
        <v>0</v>
      </c>
      <c r="G13" s="517">
        <v>101192783</v>
      </c>
      <c r="H13" s="517">
        <v>0</v>
      </c>
      <c r="I13" s="517">
        <v>221304098</v>
      </c>
    </row>
    <row r="14" spans="1:9" ht="19.5" customHeight="1" x14ac:dyDescent="0.2">
      <c r="A14" s="511" t="s">
        <v>454</v>
      </c>
      <c r="B14" s="514" t="s">
        <v>755</v>
      </c>
      <c r="C14" s="515">
        <v>0</v>
      </c>
      <c r="D14" s="515">
        <v>63117</v>
      </c>
      <c r="E14" s="515">
        <v>15556131</v>
      </c>
      <c r="F14" s="515">
        <v>638000</v>
      </c>
      <c r="G14" s="515">
        <v>104492067</v>
      </c>
      <c r="H14" s="515">
        <v>0</v>
      </c>
      <c r="I14" s="515">
        <v>120749315</v>
      </c>
    </row>
    <row r="15" spans="1:9" ht="17.25" customHeight="1" x14ac:dyDescent="0.2">
      <c r="A15" s="513" t="s">
        <v>563</v>
      </c>
      <c r="B15" s="516" t="s">
        <v>756</v>
      </c>
      <c r="C15" s="517">
        <v>0</v>
      </c>
      <c r="D15" s="517">
        <v>63117</v>
      </c>
      <c r="E15" s="517">
        <v>15556131</v>
      </c>
      <c r="F15" s="517">
        <v>638000</v>
      </c>
      <c r="G15" s="517">
        <v>104492067</v>
      </c>
      <c r="H15" s="517">
        <v>0</v>
      </c>
      <c r="I15" s="517">
        <v>120749315</v>
      </c>
    </row>
    <row r="16" spans="1:9" ht="28.5" customHeight="1" x14ac:dyDescent="0.2">
      <c r="A16" s="513" t="s">
        <v>456</v>
      </c>
      <c r="B16" s="516" t="s">
        <v>757</v>
      </c>
      <c r="C16" s="517">
        <v>7022704</v>
      </c>
      <c r="D16" s="517">
        <v>1709349658</v>
      </c>
      <c r="E16" s="517">
        <v>61169254</v>
      </c>
      <c r="F16" s="517">
        <v>859334</v>
      </c>
      <c r="G16" s="517">
        <v>10692729</v>
      </c>
      <c r="H16" s="517">
        <v>0</v>
      </c>
      <c r="I16" s="517">
        <v>1789093679</v>
      </c>
    </row>
    <row r="17" spans="1:9" ht="26.25" customHeight="1" x14ac:dyDescent="0.2">
      <c r="A17" s="513" t="s">
        <v>458</v>
      </c>
      <c r="B17" s="516" t="s">
        <v>758</v>
      </c>
      <c r="C17" s="517">
        <v>4374126</v>
      </c>
      <c r="D17" s="517">
        <v>382950755</v>
      </c>
      <c r="E17" s="517">
        <v>27613732</v>
      </c>
      <c r="F17" s="517">
        <v>84299</v>
      </c>
      <c r="G17" s="517">
        <v>0</v>
      </c>
      <c r="H17" s="517">
        <v>0</v>
      </c>
      <c r="I17" s="517">
        <v>415022912</v>
      </c>
    </row>
    <row r="18" spans="1:9" ht="30.75" customHeight="1" x14ac:dyDescent="0.2">
      <c r="A18" s="511" t="s">
        <v>460</v>
      </c>
      <c r="B18" s="514" t="s">
        <v>759</v>
      </c>
      <c r="C18" s="515">
        <v>709821</v>
      </c>
      <c r="D18" s="515">
        <v>41858003</v>
      </c>
      <c r="E18" s="515">
        <v>14885822</v>
      </c>
      <c r="F18" s="515">
        <v>149460</v>
      </c>
      <c r="G18" s="515">
        <v>0</v>
      </c>
      <c r="H18" s="515">
        <v>0</v>
      </c>
      <c r="I18" s="515">
        <v>57603106</v>
      </c>
    </row>
    <row r="19" spans="1:9" ht="28.5" customHeight="1" x14ac:dyDescent="0.2">
      <c r="A19" s="513" t="s">
        <v>464</v>
      </c>
      <c r="B19" s="516" t="s">
        <v>760</v>
      </c>
      <c r="C19" s="517">
        <v>5083947</v>
      </c>
      <c r="D19" s="517">
        <v>424808758</v>
      </c>
      <c r="E19" s="517">
        <v>42499554</v>
      </c>
      <c r="F19" s="517">
        <v>233759</v>
      </c>
      <c r="G19" s="517">
        <v>0</v>
      </c>
      <c r="H19" s="517">
        <v>0</v>
      </c>
      <c r="I19" s="517">
        <v>472626018</v>
      </c>
    </row>
    <row r="20" spans="1:9" ht="24" customHeight="1" x14ac:dyDescent="0.2">
      <c r="A20" s="513" t="s">
        <v>761</v>
      </c>
      <c r="B20" s="516" t="s">
        <v>762</v>
      </c>
      <c r="C20" s="517">
        <v>5083947</v>
      </c>
      <c r="D20" s="517">
        <v>424808758</v>
      </c>
      <c r="E20" s="517">
        <v>42499554</v>
      </c>
      <c r="F20" s="517">
        <v>233759</v>
      </c>
      <c r="G20" s="517">
        <v>0</v>
      </c>
      <c r="H20" s="517">
        <v>0</v>
      </c>
      <c r="I20" s="517">
        <v>472626018</v>
      </c>
    </row>
    <row r="21" spans="1:9" ht="17.25" customHeight="1" x14ac:dyDescent="0.2">
      <c r="A21" s="513" t="s">
        <v>471</v>
      </c>
      <c r="B21" s="516" t="s">
        <v>763</v>
      </c>
      <c r="C21" s="517">
        <v>1938757</v>
      </c>
      <c r="D21" s="517">
        <v>1284540900</v>
      </c>
      <c r="E21" s="517">
        <v>18669700</v>
      </c>
      <c r="F21" s="517">
        <v>625575</v>
      </c>
      <c r="G21" s="517">
        <v>10692729</v>
      </c>
      <c r="H21" s="517">
        <v>0</v>
      </c>
      <c r="I21" s="517">
        <v>1316467661</v>
      </c>
    </row>
    <row r="22" spans="1:9" ht="32.25" customHeight="1" x14ac:dyDescent="0.2">
      <c r="A22" s="511" t="s">
        <v>473</v>
      </c>
      <c r="B22" s="514" t="s">
        <v>764</v>
      </c>
      <c r="C22" s="515">
        <v>2586322</v>
      </c>
      <c r="D22" s="515">
        <v>2724257</v>
      </c>
      <c r="E22" s="515">
        <v>29865435</v>
      </c>
      <c r="F22" s="515">
        <v>0</v>
      </c>
      <c r="G22" s="515">
        <v>0</v>
      </c>
      <c r="H22" s="515">
        <v>0</v>
      </c>
      <c r="I22" s="515">
        <v>35176014</v>
      </c>
    </row>
  </sheetData>
  <mergeCells count="4">
    <mergeCell ref="A1:I1"/>
    <mergeCell ref="A2:I2"/>
    <mergeCell ref="A3:I3"/>
    <mergeCell ref="A5:I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D14" sqref="D14"/>
    </sheetView>
  </sheetViews>
  <sheetFormatPr defaultRowHeight="12.75" x14ac:dyDescent="0.2"/>
  <cols>
    <col min="2" max="2" width="40.6640625" customWidth="1"/>
    <col min="3" max="3" width="14.33203125" customWidth="1"/>
    <col min="5" max="5" width="16.6640625" customWidth="1"/>
  </cols>
  <sheetData>
    <row r="1" spans="1:5" x14ac:dyDescent="0.2">
      <c r="A1" s="795" t="s">
        <v>765</v>
      </c>
      <c r="B1" s="796"/>
      <c r="C1" s="796"/>
      <c r="D1" s="796"/>
      <c r="E1" s="796"/>
    </row>
    <row r="2" spans="1:5" x14ac:dyDescent="0.2">
      <c r="A2" s="790" t="s">
        <v>633</v>
      </c>
      <c r="B2" s="790"/>
      <c r="C2" s="790"/>
      <c r="D2" s="790"/>
      <c r="E2" s="790"/>
    </row>
    <row r="3" spans="1:5" x14ac:dyDescent="0.2">
      <c r="A3" s="782" t="s">
        <v>974</v>
      </c>
      <c r="B3" s="731"/>
      <c r="C3" s="731"/>
      <c r="D3" s="731"/>
      <c r="E3" s="731"/>
    </row>
    <row r="5" spans="1:5" x14ac:dyDescent="0.2">
      <c r="A5" s="793" t="s">
        <v>766</v>
      </c>
      <c r="B5" s="794"/>
      <c r="C5" s="794"/>
      <c r="D5" s="794"/>
      <c r="E5" s="794"/>
    </row>
    <row r="6" spans="1:5" ht="45" x14ac:dyDescent="0.2">
      <c r="A6" s="510" t="s">
        <v>440</v>
      </c>
      <c r="B6" s="510" t="s">
        <v>52</v>
      </c>
      <c r="C6" s="510" t="s">
        <v>767</v>
      </c>
      <c r="D6" s="510" t="s">
        <v>768</v>
      </c>
      <c r="E6" s="510" t="s">
        <v>769</v>
      </c>
    </row>
    <row r="7" spans="1:5" ht="15" x14ac:dyDescent="0.2">
      <c r="A7" s="510">
        <v>1</v>
      </c>
      <c r="B7" s="510">
        <v>2</v>
      </c>
      <c r="C7" s="510">
        <v>3</v>
      </c>
      <c r="D7" s="510">
        <v>4</v>
      </c>
      <c r="E7" s="510">
        <v>5</v>
      </c>
    </row>
    <row r="8" spans="1:5" ht="27" customHeight="1" x14ac:dyDescent="0.2">
      <c r="A8" s="511" t="s">
        <v>399</v>
      </c>
      <c r="B8" s="514" t="s">
        <v>770</v>
      </c>
      <c r="C8" s="515">
        <v>129520779</v>
      </c>
      <c r="D8" s="515">
        <v>0</v>
      </c>
      <c r="E8" s="515">
        <v>95756330</v>
      </c>
    </row>
    <row r="9" spans="1:5" ht="38.25" customHeight="1" x14ac:dyDescent="0.2">
      <c r="A9" s="511" t="s">
        <v>402</v>
      </c>
      <c r="B9" s="514" t="s">
        <v>771</v>
      </c>
      <c r="C9" s="515">
        <v>5964751</v>
      </c>
      <c r="D9" s="515">
        <v>0</v>
      </c>
      <c r="E9" s="515">
        <v>6619378</v>
      </c>
    </row>
    <row r="10" spans="1:5" ht="37.5" customHeight="1" x14ac:dyDescent="0.2">
      <c r="A10" s="513" t="s">
        <v>426</v>
      </c>
      <c r="B10" s="516" t="s">
        <v>772</v>
      </c>
      <c r="C10" s="517">
        <v>135485530</v>
      </c>
      <c r="D10" s="517">
        <v>0</v>
      </c>
      <c r="E10" s="517">
        <v>102375708</v>
      </c>
    </row>
    <row r="11" spans="1:5" ht="28.5" customHeight="1" x14ac:dyDescent="0.2">
      <c r="A11" s="511" t="s">
        <v>444</v>
      </c>
      <c r="B11" s="514" t="s">
        <v>773</v>
      </c>
      <c r="C11" s="515">
        <v>-318000</v>
      </c>
      <c r="D11" s="515">
        <v>0</v>
      </c>
      <c r="E11" s="515">
        <v>1212000</v>
      </c>
    </row>
    <row r="12" spans="1:5" ht="27.75" customHeight="1" x14ac:dyDescent="0.2">
      <c r="A12" s="511" t="s">
        <v>446</v>
      </c>
      <c r="B12" s="514" t="s">
        <v>774</v>
      </c>
      <c r="C12" s="515">
        <v>990000</v>
      </c>
      <c r="D12" s="515">
        <v>0</v>
      </c>
      <c r="E12" s="515">
        <v>-638000</v>
      </c>
    </row>
    <row r="13" spans="1:5" ht="27.75" customHeight="1" x14ac:dyDescent="0.2">
      <c r="A13" s="513" t="s">
        <v>448</v>
      </c>
      <c r="B13" s="516" t="s">
        <v>775</v>
      </c>
      <c r="C13" s="517">
        <v>672000</v>
      </c>
      <c r="D13" s="517">
        <v>0</v>
      </c>
      <c r="E13" s="517">
        <v>574000</v>
      </c>
    </row>
    <row r="14" spans="1:5" ht="30.75" customHeight="1" x14ac:dyDescent="0.2">
      <c r="A14" s="511" t="s">
        <v>646</v>
      </c>
      <c r="B14" s="514" t="s">
        <v>776</v>
      </c>
      <c r="C14" s="515">
        <v>214619531</v>
      </c>
      <c r="D14" s="515">
        <v>0</v>
      </c>
      <c r="E14" s="515">
        <v>224815721</v>
      </c>
    </row>
    <row r="15" spans="1:5" ht="27.75" customHeight="1" x14ac:dyDescent="0.2">
      <c r="A15" s="511" t="s">
        <v>450</v>
      </c>
      <c r="B15" s="514" t="s">
        <v>777</v>
      </c>
      <c r="C15" s="515">
        <v>89151796</v>
      </c>
      <c r="D15" s="515">
        <v>0</v>
      </c>
      <c r="E15" s="515">
        <v>97578664</v>
      </c>
    </row>
    <row r="16" spans="1:5" ht="28.5" customHeight="1" x14ac:dyDescent="0.2">
      <c r="A16" s="511" t="s">
        <v>452</v>
      </c>
      <c r="B16" s="514" t="s">
        <v>778</v>
      </c>
      <c r="C16" s="515">
        <v>161317347</v>
      </c>
      <c r="D16" s="515">
        <v>0</v>
      </c>
      <c r="E16" s="515">
        <v>20624415</v>
      </c>
    </row>
    <row r="17" spans="1:5" ht="26.25" customHeight="1" x14ac:dyDescent="0.2">
      <c r="A17" s="511" t="s">
        <v>649</v>
      </c>
      <c r="B17" s="514" t="s">
        <v>779</v>
      </c>
      <c r="C17" s="515">
        <v>7007450</v>
      </c>
      <c r="D17" s="515">
        <v>0</v>
      </c>
      <c r="E17" s="515">
        <v>17900873</v>
      </c>
    </row>
    <row r="18" spans="1:5" ht="24.75" customHeight="1" x14ac:dyDescent="0.2">
      <c r="A18" s="513" t="s">
        <v>561</v>
      </c>
      <c r="B18" s="516" t="s">
        <v>780</v>
      </c>
      <c r="C18" s="517">
        <v>472096124</v>
      </c>
      <c r="D18" s="517">
        <v>0</v>
      </c>
      <c r="E18" s="517">
        <v>360919673</v>
      </c>
    </row>
    <row r="19" spans="1:5" ht="15.75" customHeight="1" x14ac:dyDescent="0.2">
      <c r="A19" s="511" t="s">
        <v>454</v>
      </c>
      <c r="B19" s="514" t="s">
        <v>781</v>
      </c>
      <c r="C19" s="515">
        <v>17551798</v>
      </c>
      <c r="D19" s="515">
        <v>0</v>
      </c>
      <c r="E19" s="515">
        <v>9694620</v>
      </c>
    </row>
    <row r="20" spans="1:5" ht="12.75" customHeight="1" x14ac:dyDescent="0.2">
      <c r="A20" s="511" t="s">
        <v>563</v>
      </c>
      <c r="B20" s="514" t="s">
        <v>782</v>
      </c>
      <c r="C20" s="515">
        <v>54539591</v>
      </c>
      <c r="D20" s="515">
        <v>0</v>
      </c>
      <c r="E20" s="515">
        <v>60480122</v>
      </c>
    </row>
    <row r="21" spans="1:5" ht="26.25" customHeight="1" x14ac:dyDescent="0.2">
      <c r="A21" s="511" t="s">
        <v>458</v>
      </c>
      <c r="B21" s="514" t="s">
        <v>783</v>
      </c>
      <c r="C21" s="515">
        <v>1650233</v>
      </c>
      <c r="D21" s="515">
        <v>0</v>
      </c>
      <c r="E21" s="515">
        <v>1329055</v>
      </c>
    </row>
    <row r="22" spans="1:5" ht="25.5" x14ac:dyDescent="0.2">
      <c r="A22" s="513" t="s">
        <v>460</v>
      </c>
      <c r="B22" s="516" t="s">
        <v>784</v>
      </c>
      <c r="C22" s="517">
        <v>73741622</v>
      </c>
      <c r="D22" s="517">
        <v>0</v>
      </c>
      <c r="E22" s="517">
        <v>71503797</v>
      </c>
    </row>
    <row r="23" spans="1:5" x14ac:dyDescent="0.2">
      <c r="A23" s="511" t="s">
        <v>462</v>
      </c>
      <c r="B23" s="514" t="s">
        <v>785</v>
      </c>
      <c r="C23" s="515">
        <v>129418563</v>
      </c>
      <c r="D23" s="515">
        <v>0</v>
      </c>
      <c r="E23" s="515">
        <v>133330718</v>
      </c>
    </row>
    <row r="24" spans="1:5" x14ac:dyDescent="0.2">
      <c r="A24" s="511" t="s">
        <v>464</v>
      </c>
      <c r="B24" s="514" t="s">
        <v>786</v>
      </c>
      <c r="C24" s="515">
        <v>26685297</v>
      </c>
      <c r="D24" s="515">
        <v>0</v>
      </c>
      <c r="E24" s="515">
        <v>35283938</v>
      </c>
    </row>
    <row r="25" spans="1:5" x14ac:dyDescent="0.2">
      <c r="A25" s="511" t="s">
        <v>466</v>
      </c>
      <c r="B25" s="514" t="s">
        <v>787</v>
      </c>
      <c r="C25" s="515">
        <v>29337772</v>
      </c>
      <c r="D25" s="515">
        <v>0</v>
      </c>
      <c r="E25" s="515">
        <v>29717687</v>
      </c>
    </row>
    <row r="26" spans="1:5" ht="25.5" x14ac:dyDescent="0.2">
      <c r="A26" s="513" t="s">
        <v>468</v>
      </c>
      <c r="B26" s="516" t="s">
        <v>788</v>
      </c>
      <c r="C26" s="517">
        <v>185441632</v>
      </c>
      <c r="D26" s="517">
        <v>0</v>
      </c>
      <c r="E26" s="517">
        <v>198332343</v>
      </c>
    </row>
    <row r="27" spans="1:5" x14ac:dyDescent="0.2">
      <c r="A27" s="513" t="s">
        <v>469</v>
      </c>
      <c r="B27" s="516" t="s">
        <v>789</v>
      </c>
      <c r="C27" s="517">
        <v>45797252</v>
      </c>
      <c r="D27" s="517">
        <v>0</v>
      </c>
      <c r="E27" s="517">
        <v>57603106</v>
      </c>
    </row>
    <row r="28" spans="1:5" x14ac:dyDescent="0.2">
      <c r="A28" s="513" t="s">
        <v>566</v>
      </c>
      <c r="B28" s="516" t="s">
        <v>790</v>
      </c>
      <c r="C28" s="517">
        <v>205661228</v>
      </c>
      <c r="D28" s="517">
        <v>0</v>
      </c>
      <c r="E28" s="517">
        <v>163082990</v>
      </c>
    </row>
    <row r="29" spans="1:5" ht="25.5" x14ac:dyDescent="0.2">
      <c r="A29" s="513" t="s">
        <v>761</v>
      </c>
      <c r="B29" s="516" t="s">
        <v>791</v>
      </c>
      <c r="C29" s="517">
        <v>97611920</v>
      </c>
      <c r="D29" s="517">
        <v>0</v>
      </c>
      <c r="E29" s="517">
        <v>-26652855</v>
      </c>
    </row>
    <row r="30" spans="1:5" ht="38.25" x14ac:dyDescent="0.2">
      <c r="A30" s="511" t="s">
        <v>475</v>
      </c>
      <c r="B30" s="514" t="s">
        <v>792</v>
      </c>
      <c r="C30" s="515">
        <v>91818</v>
      </c>
      <c r="D30" s="515">
        <v>0</v>
      </c>
      <c r="E30" s="515">
        <v>140</v>
      </c>
    </row>
    <row r="31" spans="1:5" ht="38.25" x14ac:dyDescent="0.2">
      <c r="A31" s="513" t="s">
        <v>480</v>
      </c>
      <c r="B31" s="516" t="s">
        <v>793</v>
      </c>
      <c r="C31" s="517">
        <v>91818</v>
      </c>
      <c r="D31" s="517">
        <v>0</v>
      </c>
      <c r="E31" s="517">
        <v>140</v>
      </c>
    </row>
    <row r="32" spans="1:5" ht="25.5" x14ac:dyDescent="0.2">
      <c r="A32" s="511" t="s">
        <v>485</v>
      </c>
      <c r="B32" s="514" t="s">
        <v>794</v>
      </c>
      <c r="C32" s="515">
        <v>0</v>
      </c>
      <c r="D32" s="515">
        <v>0</v>
      </c>
      <c r="E32" s="515">
        <v>33442</v>
      </c>
    </row>
    <row r="33" spans="1:5" ht="25.5" x14ac:dyDescent="0.2">
      <c r="A33" s="513" t="s">
        <v>494</v>
      </c>
      <c r="B33" s="516" t="s">
        <v>795</v>
      </c>
      <c r="C33" s="517">
        <v>0</v>
      </c>
      <c r="D33" s="517">
        <v>0</v>
      </c>
      <c r="E33" s="517">
        <v>33442</v>
      </c>
    </row>
    <row r="34" spans="1:5" ht="25.5" x14ac:dyDescent="0.2">
      <c r="A34" s="513" t="s">
        <v>496</v>
      </c>
      <c r="B34" s="516" t="s">
        <v>796</v>
      </c>
      <c r="C34" s="517">
        <v>91818</v>
      </c>
      <c r="D34" s="517">
        <v>0</v>
      </c>
      <c r="E34" s="517">
        <v>-33302</v>
      </c>
    </row>
    <row r="35" spans="1:5" ht="25.5" x14ac:dyDescent="0.2">
      <c r="A35" s="513" t="s">
        <v>497</v>
      </c>
      <c r="B35" s="516" t="s">
        <v>797</v>
      </c>
      <c r="C35" s="517">
        <v>97703738</v>
      </c>
      <c r="D35" s="517">
        <v>0</v>
      </c>
      <c r="E35" s="517">
        <v>-26686157</v>
      </c>
    </row>
  </sheetData>
  <mergeCells count="4">
    <mergeCell ref="A1:E1"/>
    <mergeCell ref="A2:E2"/>
    <mergeCell ref="A3:E3"/>
    <mergeCell ref="A5:E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E8" sqref="E8"/>
    </sheetView>
  </sheetViews>
  <sheetFormatPr defaultRowHeight="12.75" x14ac:dyDescent="0.2"/>
  <cols>
    <col min="1" max="1" width="6.83203125" style="30" customWidth="1"/>
    <col min="2" max="2" width="49.6640625" style="29" customWidth="1"/>
    <col min="3" max="3" width="10.5" style="29" customWidth="1"/>
    <col min="4" max="8" width="12.83203125" style="29" customWidth="1"/>
    <col min="9" max="9" width="13.83203125" style="29" customWidth="1"/>
    <col min="10" max="16384" width="9.33203125" style="29"/>
  </cols>
  <sheetData>
    <row r="1" spans="1:10" ht="27.75" customHeight="1" x14ac:dyDescent="0.2">
      <c r="A1" s="756" t="s">
        <v>798</v>
      </c>
      <c r="B1" s="756"/>
      <c r="C1" s="756"/>
      <c r="D1" s="756"/>
      <c r="E1" s="756"/>
      <c r="F1" s="756"/>
      <c r="G1" s="756"/>
      <c r="H1" s="756"/>
      <c r="I1" s="756"/>
    </row>
    <row r="2" spans="1:10" ht="15.75" customHeight="1" x14ac:dyDescent="0.2">
      <c r="A2" s="782" t="s">
        <v>975</v>
      </c>
      <c r="B2" s="731"/>
      <c r="C2" s="731"/>
      <c r="D2" s="731"/>
      <c r="E2" s="731"/>
      <c r="F2" s="731"/>
      <c r="G2" s="779"/>
      <c r="H2" s="779"/>
      <c r="I2" s="779"/>
    </row>
    <row r="3" spans="1:10" ht="12.75" customHeight="1" thickBot="1" x14ac:dyDescent="0.3">
      <c r="I3" s="528" t="s">
        <v>923</v>
      </c>
    </row>
    <row r="4" spans="1:10" s="529" customFormat="1" ht="26.25" customHeight="1" x14ac:dyDescent="0.2">
      <c r="A4" s="799" t="s">
        <v>59</v>
      </c>
      <c r="B4" s="801" t="s">
        <v>799</v>
      </c>
      <c r="C4" s="799" t="s">
        <v>800</v>
      </c>
      <c r="D4" s="799" t="s">
        <v>801</v>
      </c>
      <c r="E4" s="803" t="s">
        <v>802</v>
      </c>
      <c r="F4" s="804"/>
      <c r="G4" s="804"/>
      <c r="H4" s="805"/>
      <c r="I4" s="801" t="s">
        <v>42</v>
      </c>
    </row>
    <row r="5" spans="1:10" s="532" customFormat="1" ht="32.25" customHeight="1" thickBot="1" x14ac:dyDescent="0.25">
      <c r="A5" s="800"/>
      <c r="B5" s="802"/>
      <c r="C5" s="802"/>
      <c r="D5" s="800"/>
      <c r="E5" s="530" t="s">
        <v>183</v>
      </c>
      <c r="F5" s="530" t="s">
        <v>429</v>
      </c>
      <c r="G5" s="530" t="s">
        <v>433</v>
      </c>
      <c r="H5" s="531" t="s">
        <v>803</v>
      </c>
      <c r="I5" s="802"/>
    </row>
    <row r="6" spans="1:10" s="538" customFormat="1" ht="12.95" customHeight="1" thickBot="1" x14ac:dyDescent="0.25">
      <c r="A6" s="533">
        <v>1</v>
      </c>
      <c r="B6" s="534">
        <v>2</v>
      </c>
      <c r="C6" s="535">
        <v>3</v>
      </c>
      <c r="D6" s="534">
        <v>4</v>
      </c>
      <c r="E6" s="533">
        <v>5</v>
      </c>
      <c r="F6" s="535">
        <v>6</v>
      </c>
      <c r="G6" s="535">
        <v>7</v>
      </c>
      <c r="H6" s="536">
        <v>8</v>
      </c>
      <c r="I6" s="537" t="s">
        <v>804</v>
      </c>
    </row>
    <row r="7" spans="1:10" ht="24.75" customHeight="1" thickBot="1" x14ac:dyDescent="0.25">
      <c r="A7" s="539" t="s">
        <v>10</v>
      </c>
      <c r="B7" s="540" t="s">
        <v>805</v>
      </c>
      <c r="C7" s="541"/>
      <c r="D7" s="542"/>
      <c r="E7" s="543"/>
      <c r="F7" s="544"/>
      <c r="G7" s="544"/>
      <c r="H7" s="545"/>
      <c r="I7" s="546">
        <f t="shared" ref="I7:I18" si="0">SUM(D7:H7)</f>
        <v>0</v>
      </c>
    </row>
    <row r="8" spans="1:10" ht="20.100000000000001" customHeight="1" x14ac:dyDescent="0.2">
      <c r="A8" s="547" t="s">
        <v>11</v>
      </c>
      <c r="B8" s="548" t="s">
        <v>806</v>
      </c>
      <c r="C8" s="549">
        <v>2007</v>
      </c>
      <c r="D8" s="550">
        <f>5026000+994031+994032</f>
        <v>7014063</v>
      </c>
      <c r="E8" s="551">
        <v>994032</v>
      </c>
      <c r="F8" s="21">
        <v>1009029</v>
      </c>
      <c r="G8" s="21">
        <v>1029455</v>
      </c>
      <c r="H8" s="509">
        <v>4089421</v>
      </c>
      <c r="I8" s="552">
        <f t="shared" si="0"/>
        <v>14136000</v>
      </c>
    </row>
    <row r="9" spans="1:10" ht="20.100000000000001" customHeight="1" thickBot="1" x14ac:dyDescent="0.25">
      <c r="A9" s="547" t="s">
        <v>12</v>
      </c>
      <c r="B9" s="553"/>
      <c r="C9" s="549"/>
      <c r="D9" s="550"/>
      <c r="E9" s="551"/>
      <c r="F9" s="21"/>
      <c r="G9" s="21"/>
      <c r="H9" s="509"/>
      <c r="I9" s="552">
        <f t="shared" si="0"/>
        <v>0</v>
      </c>
    </row>
    <row r="10" spans="1:10" ht="26.1" customHeight="1" thickBot="1" x14ac:dyDescent="0.25">
      <c r="A10" s="539" t="s">
        <v>13</v>
      </c>
      <c r="B10" s="540" t="s">
        <v>807</v>
      </c>
      <c r="C10" s="554"/>
      <c r="D10" s="542"/>
      <c r="E10" s="543"/>
      <c r="F10" s="544"/>
      <c r="G10" s="544"/>
      <c r="H10" s="545"/>
      <c r="I10" s="546">
        <f t="shared" si="0"/>
        <v>0</v>
      </c>
    </row>
    <row r="11" spans="1:10" ht="20.100000000000001" customHeight="1" x14ac:dyDescent="0.2">
      <c r="A11" s="547" t="s">
        <v>14</v>
      </c>
      <c r="B11" s="548"/>
      <c r="C11" s="549"/>
      <c r="D11" s="550"/>
      <c r="E11" s="551"/>
      <c r="F11" s="21"/>
      <c r="G11" s="21"/>
      <c r="H11" s="509"/>
      <c r="I11" s="552">
        <f t="shared" si="0"/>
        <v>0</v>
      </c>
    </row>
    <row r="12" spans="1:10" ht="20.100000000000001" customHeight="1" thickBot="1" x14ac:dyDescent="0.25">
      <c r="A12" s="547" t="s">
        <v>15</v>
      </c>
      <c r="B12" s="548"/>
      <c r="C12" s="549"/>
      <c r="D12" s="550"/>
      <c r="E12" s="551"/>
      <c r="F12" s="21"/>
      <c r="G12" s="21"/>
      <c r="H12" s="509"/>
      <c r="I12" s="552">
        <f t="shared" si="0"/>
        <v>0</v>
      </c>
    </row>
    <row r="13" spans="1:10" ht="20.100000000000001" customHeight="1" thickBot="1" x14ac:dyDescent="0.25">
      <c r="A13" s="539" t="s">
        <v>16</v>
      </c>
      <c r="B13" s="540" t="s">
        <v>808</v>
      </c>
      <c r="C13" s="554"/>
      <c r="D13" s="542"/>
      <c r="E13" s="543"/>
      <c r="F13" s="544"/>
      <c r="G13" s="544"/>
      <c r="H13" s="545"/>
      <c r="I13" s="546">
        <f t="shared" si="0"/>
        <v>0</v>
      </c>
    </row>
    <row r="14" spans="1:10" ht="20.100000000000001" customHeight="1" thickBot="1" x14ac:dyDescent="0.25">
      <c r="A14" s="547" t="s">
        <v>17</v>
      </c>
      <c r="B14" s="548"/>
      <c r="C14" s="549"/>
      <c r="D14" s="550"/>
      <c r="E14" s="551"/>
      <c r="F14" s="21"/>
      <c r="G14" s="21"/>
      <c r="H14" s="509"/>
      <c r="I14" s="552">
        <f>SUM(D14:H14)</f>
        <v>0</v>
      </c>
    </row>
    <row r="15" spans="1:10" ht="20.100000000000001" customHeight="1" thickBot="1" x14ac:dyDescent="0.25">
      <c r="A15" s="539" t="s">
        <v>18</v>
      </c>
      <c r="B15" s="540" t="s">
        <v>809</v>
      </c>
      <c r="C15" s="554"/>
      <c r="D15" s="542"/>
      <c r="E15" s="543"/>
      <c r="F15" s="544"/>
      <c r="G15" s="544"/>
      <c r="H15" s="545"/>
      <c r="I15" s="546">
        <f t="shared" si="0"/>
        <v>0</v>
      </c>
      <c r="J15" s="553"/>
    </row>
    <row r="16" spans="1:10" ht="20.100000000000001" customHeight="1" thickBot="1" x14ac:dyDescent="0.25">
      <c r="A16" s="555" t="s">
        <v>19</v>
      </c>
      <c r="B16" s="556" t="s">
        <v>810</v>
      </c>
      <c r="C16" s="557"/>
      <c r="D16" s="558"/>
      <c r="E16" s="559"/>
      <c r="F16" s="22"/>
      <c r="G16" s="22"/>
      <c r="H16" s="560"/>
      <c r="I16" s="561">
        <f t="shared" si="0"/>
        <v>0</v>
      </c>
    </row>
    <row r="17" spans="1:9" ht="20.100000000000001" customHeight="1" thickBot="1" x14ac:dyDescent="0.25">
      <c r="A17" s="539" t="s">
        <v>20</v>
      </c>
      <c r="B17" s="562" t="s">
        <v>811</v>
      </c>
      <c r="C17" s="554"/>
      <c r="D17" s="542"/>
      <c r="E17" s="543"/>
      <c r="F17" s="544"/>
      <c r="G17" s="544"/>
      <c r="H17" s="545"/>
      <c r="I17" s="546">
        <f t="shared" si="0"/>
        <v>0</v>
      </c>
    </row>
    <row r="18" spans="1:9" ht="20.100000000000001" customHeight="1" thickBot="1" x14ac:dyDescent="0.25">
      <c r="A18" s="563" t="s">
        <v>21</v>
      </c>
      <c r="B18" s="564" t="s">
        <v>810</v>
      </c>
      <c r="C18" s="565"/>
      <c r="D18" s="566"/>
      <c r="E18" s="567"/>
      <c r="F18" s="568"/>
      <c r="G18" s="568"/>
      <c r="H18" s="569"/>
      <c r="I18" s="570">
        <f t="shared" si="0"/>
        <v>0</v>
      </c>
    </row>
    <row r="19" spans="1:9" ht="20.100000000000001" customHeight="1" thickBot="1" x14ac:dyDescent="0.25">
      <c r="A19" s="797" t="s">
        <v>812</v>
      </c>
      <c r="B19" s="798"/>
      <c r="C19" s="571"/>
      <c r="D19" s="546">
        <f>SUM(D7:D18)</f>
        <v>7014063</v>
      </c>
      <c r="E19" s="546">
        <f>SUM(E7:E18)</f>
        <v>994032</v>
      </c>
      <c r="F19" s="546">
        <f>SUM(F7:F18)</f>
        <v>1009029</v>
      </c>
      <c r="G19" s="546">
        <f>SUM(G7:G18)</f>
        <v>1029455</v>
      </c>
      <c r="H19" s="546">
        <f>SUM(H7:H18)</f>
        <v>4089421</v>
      </c>
      <c r="I19" s="546">
        <f>SUM(D19:H19)</f>
        <v>14136000</v>
      </c>
    </row>
  </sheetData>
  <mergeCells count="9">
    <mergeCell ref="A19:B19"/>
    <mergeCell ref="A1:I1"/>
    <mergeCell ref="A4:A5"/>
    <mergeCell ref="B4:B5"/>
    <mergeCell ref="C4:C5"/>
    <mergeCell ref="D4:D5"/>
    <mergeCell ref="E4:H4"/>
    <mergeCell ref="I4:I5"/>
    <mergeCell ref="A2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L28" sqref="L28"/>
    </sheetView>
  </sheetViews>
  <sheetFormatPr defaultRowHeight="12.75" x14ac:dyDescent="0.2"/>
  <cols>
    <col min="2" max="2" width="28.33203125" customWidth="1"/>
    <col min="3" max="3" width="23" customWidth="1"/>
    <col min="4" max="4" width="11.83203125" customWidth="1"/>
    <col min="5" max="5" width="12.33203125" customWidth="1"/>
    <col min="6" max="6" width="12.1640625" customWidth="1"/>
  </cols>
  <sheetData>
    <row r="1" spans="1:6" ht="15.75" x14ac:dyDescent="0.25">
      <c r="A1" s="806" t="s">
        <v>813</v>
      </c>
      <c r="B1" s="806"/>
      <c r="C1" s="806"/>
      <c r="D1" s="806"/>
      <c r="E1" s="806"/>
      <c r="F1" s="806"/>
    </row>
    <row r="2" spans="1:6" ht="13.5" x14ac:dyDescent="0.25">
      <c r="A2" s="806" t="s">
        <v>1130</v>
      </c>
      <c r="B2" s="780"/>
      <c r="C2" s="780"/>
      <c r="D2" s="780"/>
      <c r="E2" s="780"/>
      <c r="F2" s="780"/>
    </row>
    <row r="3" spans="1:6" x14ac:dyDescent="0.2">
      <c r="A3" s="782" t="s">
        <v>976</v>
      </c>
      <c r="B3" s="731"/>
      <c r="C3" s="731"/>
      <c r="D3" s="731"/>
      <c r="E3" s="731"/>
      <c r="F3" s="731"/>
    </row>
    <row r="4" spans="1:6" ht="13.5" thickBot="1" x14ac:dyDescent="0.25">
      <c r="A4" s="572"/>
      <c r="B4" s="572"/>
      <c r="C4" s="807" t="s">
        <v>923</v>
      </c>
      <c r="D4" s="807"/>
      <c r="E4" s="807"/>
      <c r="F4" s="807"/>
    </row>
    <row r="5" spans="1:6" ht="39" thickBot="1" x14ac:dyDescent="0.25">
      <c r="A5" s="573" t="s">
        <v>59</v>
      </c>
      <c r="B5" s="656" t="s">
        <v>924</v>
      </c>
      <c r="C5" s="574" t="s">
        <v>814</v>
      </c>
      <c r="D5" s="575" t="s">
        <v>815</v>
      </c>
      <c r="E5" s="575" t="s">
        <v>816</v>
      </c>
      <c r="F5" s="575" t="s">
        <v>817</v>
      </c>
    </row>
    <row r="6" spans="1:6" ht="13.5" thickBot="1" x14ac:dyDescent="0.25">
      <c r="A6" s="576" t="s">
        <v>10</v>
      </c>
      <c r="B6" s="577" t="s">
        <v>818</v>
      </c>
      <c r="C6" s="577" t="s">
        <v>819</v>
      </c>
      <c r="D6" s="658">
        <v>20000</v>
      </c>
      <c r="E6" s="658">
        <v>20000</v>
      </c>
      <c r="F6" s="658">
        <v>20000</v>
      </c>
    </row>
    <row r="7" spans="1:6" ht="13.5" thickBot="1" x14ac:dyDescent="0.25">
      <c r="A7" s="576" t="s">
        <v>11</v>
      </c>
      <c r="B7" s="578" t="s">
        <v>820</v>
      </c>
      <c r="C7" s="577" t="s">
        <v>819</v>
      </c>
      <c r="D7" s="659">
        <v>20000</v>
      </c>
      <c r="E7" s="659">
        <v>20000</v>
      </c>
      <c r="F7" s="659">
        <v>20000</v>
      </c>
    </row>
    <row r="8" spans="1:6" ht="13.5" thickBot="1" x14ac:dyDescent="0.25">
      <c r="A8" s="576" t="s">
        <v>12</v>
      </c>
      <c r="B8" s="578" t="s">
        <v>821</v>
      </c>
      <c r="C8" s="577" t="s">
        <v>819</v>
      </c>
      <c r="D8" s="659">
        <v>20000</v>
      </c>
      <c r="E8" s="659">
        <v>20000</v>
      </c>
      <c r="F8" s="659">
        <v>20000</v>
      </c>
    </row>
    <row r="9" spans="1:6" ht="13.5" thickBot="1" x14ac:dyDescent="0.25">
      <c r="A9" s="576" t="s">
        <v>13</v>
      </c>
      <c r="B9" s="578" t="s">
        <v>822</v>
      </c>
      <c r="C9" s="577" t="s">
        <v>819</v>
      </c>
      <c r="D9" s="659">
        <v>50000</v>
      </c>
      <c r="E9" s="659">
        <v>50000</v>
      </c>
      <c r="F9" s="659">
        <v>50000</v>
      </c>
    </row>
    <row r="10" spans="1:6" ht="13.5" thickBot="1" x14ac:dyDescent="0.25">
      <c r="A10" s="576" t="s">
        <v>14</v>
      </c>
      <c r="B10" s="578" t="s">
        <v>823</v>
      </c>
      <c r="C10" s="577" t="s">
        <v>819</v>
      </c>
      <c r="D10" s="659">
        <v>20000</v>
      </c>
      <c r="E10" s="659">
        <v>20000</v>
      </c>
      <c r="F10" s="659">
        <v>20000</v>
      </c>
    </row>
    <row r="11" spans="1:6" ht="13.5" thickBot="1" x14ac:dyDescent="0.25">
      <c r="A11" s="576" t="s">
        <v>15</v>
      </c>
      <c r="B11" s="578" t="s">
        <v>824</v>
      </c>
      <c r="C11" s="577" t="s">
        <v>819</v>
      </c>
      <c r="D11" s="659">
        <v>15000</v>
      </c>
      <c r="E11" s="659">
        <v>15000</v>
      </c>
      <c r="F11" s="659">
        <v>15000</v>
      </c>
    </row>
    <row r="12" spans="1:6" ht="13.5" thickBot="1" x14ac:dyDescent="0.25">
      <c r="A12" s="576" t="s">
        <v>16</v>
      </c>
      <c r="B12" s="578" t="s">
        <v>825</v>
      </c>
      <c r="C12" s="577" t="s">
        <v>819</v>
      </c>
      <c r="D12" s="659">
        <v>20000</v>
      </c>
      <c r="E12" s="659">
        <v>20000</v>
      </c>
      <c r="F12" s="659">
        <v>20000</v>
      </c>
    </row>
    <row r="13" spans="1:6" ht="23.25" thickBot="1" x14ac:dyDescent="0.25">
      <c r="A13" s="576" t="s">
        <v>17</v>
      </c>
      <c r="B13" s="579" t="s">
        <v>826</v>
      </c>
      <c r="C13" s="577" t="s">
        <v>819</v>
      </c>
      <c r="D13" s="659">
        <v>20000</v>
      </c>
      <c r="E13" s="659">
        <v>20000</v>
      </c>
      <c r="F13" s="659">
        <v>20000</v>
      </c>
    </row>
    <row r="14" spans="1:6" ht="13.5" thickBot="1" x14ac:dyDescent="0.25">
      <c r="A14" s="576" t="s">
        <v>18</v>
      </c>
      <c r="B14" s="578" t="s">
        <v>827</v>
      </c>
      <c r="C14" s="577" t="s">
        <v>819</v>
      </c>
      <c r="D14" s="660">
        <v>120000</v>
      </c>
      <c r="E14" s="660">
        <v>120000</v>
      </c>
      <c r="F14" s="660">
        <v>120000</v>
      </c>
    </row>
    <row r="15" spans="1:6" ht="13.5" thickBot="1" x14ac:dyDescent="0.25">
      <c r="A15" s="576" t="s">
        <v>19</v>
      </c>
      <c r="B15" s="579" t="s">
        <v>1131</v>
      </c>
      <c r="C15" s="577" t="s">
        <v>819</v>
      </c>
      <c r="D15" s="660"/>
      <c r="E15" s="659">
        <v>75000</v>
      </c>
      <c r="F15" s="659">
        <v>75000</v>
      </c>
    </row>
    <row r="16" spans="1:6" ht="23.25" thickBot="1" x14ac:dyDescent="0.25">
      <c r="A16" s="576" t="s">
        <v>20</v>
      </c>
      <c r="B16" s="579" t="s">
        <v>1132</v>
      </c>
      <c r="C16" s="577" t="s">
        <v>819</v>
      </c>
      <c r="D16" s="657"/>
      <c r="E16" s="664">
        <v>10000</v>
      </c>
      <c r="F16" s="659">
        <v>10000</v>
      </c>
    </row>
    <row r="17" spans="1:6" ht="13.5" thickBot="1" x14ac:dyDescent="0.25">
      <c r="A17" s="576" t="s">
        <v>21</v>
      </c>
      <c r="B17" s="578" t="s">
        <v>925</v>
      </c>
      <c r="C17" s="577" t="s">
        <v>819</v>
      </c>
      <c r="D17" s="657"/>
      <c r="E17" s="657">
        <v>20000</v>
      </c>
      <c r="F17" s="661">
        <v>20000</v>
      </c>
    </row>
    <row r="18" spans="1:6" ht="13.5" thickBot="1" x14ac:dyDescent="0.25">
      <c r="A18" s="576" t="s">
        <v>22</v>
      </c>
      <c r="B18" s="578" t="s">
        <v>926</v>
      </c>
      <c r="C18" s="577" t="s">
        <v>819</v>
      </c>
      <c r="D18" s="657"/>
      <c r="E18" s="657">
        <v>57162</v>
      </c>
      <c r="F18" s="661">
        <v>57162</v>
      </c>
    </row>
    <row r="19" spans="1:6" ht="13.5" thickBot="1" x14ac:dyDescent="0.25">
      <c r="A19" s="576" t="s">
        <v>23</v>
      </c>
      <c r="B19" s="578" t="s">
        <v>828</v>
      </c>
      <c r="C19" s="577" t="s">
        <v>819</v>
      </c>
      <c r="D19" s="657"/>
      <c r="E19" s="657">
        <v>10000</v>
      </c>
      <c r="F19" s="661">
        <v>10000</v>
      </c>
    </row>
    <row r="20" spans="1:6" ht="13.5" thickBot="1" x14ac:dyDescent="0.25">
      <c r="A20" s="808" t="s">
        <v>43</v>
      </c>
      <c r="B20" s="809"/>
      <c r="C20" s="580"/>
      <c r="D20" s="663">
        <f>SUM(D6:D19)</f>
        <v>305000</v>
      </c>
      <c r="E20" s="663">
        <f>SUM(E6:E19)</f>
        <v>477162</v>
      </c>
      <c r="F20" s="662">
        <f>SUM(F6:F19)</f>
        <v>477162</v>
      </c>
    </row>
  </sheetData>
  <mergeCells count="5">
    <mergeCell ref="A1:F1"/>
    <mergeCell ref="C4:F4"/>
    <mergeCell ref="A20:B20"/>
    <mergeCell ref="A3:F3"/>
    <mergeCell ref="A2:F2"/>
  </mergeCells>
  <conditionalFormatting sqref="F20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D18" sqref="D18"/>
    </sheetView>
  </sheetViews>
  <sheetFormatPr defaultRowHeight="12.75" x14ac:dyDescent="0.2"/>
  <cols>
    <col min="2" max="2" width="49.83203125" customWidth="1"/>
    <col min="3" max="3" width="13.33203125" customWidth="1"/>
    <col min="4" max="4" width="15.1640625" customWidth="1"/>
  </cols>
  <sheetData>
    <row r="1" spans="1:5" ht="15.75" x14ac:dyDescent="0.25">
      <c r="A1" s="581"/>
      <c r="B1" s="810" t="s">
        <v>829</v>
      </c>
      <c r="C1" s="810"/>
      <c r="D1" s="810"/>
    </row>
    <row r="2" spans="1:5" ht="16.5" thickBot="1" x14ac:dyDescent="0.3">
      <c r="A2" s="583"/>
      <c r="B2" s="582"/>
      <c r="C2" s="584"/>
      <c r="D2" s="585" t="s">
        <v>923</v>
      </c>
    </row>
    <row r="3" spans="1:5" ht="48.75" thickBot="1" x14ac:dyDescent="0.25">
      <c r="A3" s="586" t="s">
        <v>8</v>
      </c>
      <c r="B3" s="477" t="s">
        <v>9</v>
      </c>
      <c r="C3" s="477" t="s">
        <v>830</v>
      </c>
      <c r="D3" s="478" t="s">
        <v>831</v>
      </c>
      <c r="E3" s="811" t="s">
        <v>977</v>
      </c>
    </row>
    <row r="4" spans="1:5" ht="13.5" thickBot="1" x14ac:dyDescent="0.25">
      <c r="A4" s="587">
        <v>1</v>
      </c>
      <c r="B4" s="131">
        <v>2</v>
      </c>
      <c r="C4" s="131">
        <v>3</v>
      </c>
      <c r="D4" s="132">
        <v>4</v>
      </c>
      <c r="E4" s="811"/>
    </row>
    <row r="5" spans="1:5" ht="21.75" customHeight="1" x14ac:dyDescent="0.2">
      <c r="A5" s="588" t="s">
        <v>10</v>
      </c>
      <c r="B5" s="589" t="s">
        <v>832</v>
      </c>
      <c r="C5" s="590"/>
      <c r="D5" s="54"/>
      <c r="E5" s="811"/>
    </row>
    <row r="6" spans="1:5" ht="21" customHeight="1" x14ac:dyDescent="0.2">
      <c r="A6" s="591" t="s">
        <v>11</v>
      </c>
      <c r="B6" s="592" t="s">
        <v>833</v>
      </c>
      <c r="C6" s="593"/>
      <c r="D6" s="56"/>
      <c r="E6" s="811"/>
    </row>
    <row r="7" spans="1:5" ht="18.75" customHeight="1" x14ac:dyDescent="0.2">
      <c r="A7" s="591" t="s">
        <v>12</v>
      </c>
      <c r="B7" s="592" t="s">
        <v>834</v>
      </c>
      <c r="C7" s="593"/>
      <c r="D7" s="56"/>
      <c r="E7" s="811"/>
    </row>
    <row r="8" spans="1:5" ht="21" customHeight="1" x14ac:dyDescent="0.2">
      <c r="A8" s="591" t="s">
        <v>13</v>
      </c>
      <c r="B8" s="592" t="s">
        <v>835</v>
      </c>
      <c r="C8" s="593"/>
      <c r="D8" s="56"/>
      <c r="E8" s="811"/>
    </row>
    <row r="9" spans="1:5" ht="21" customHeight="1" x14ac:dyDescent="0.2">
      <c r="A9" s="591" t="s">
        <v>14</v>
      </c>
      <c r="B9" s="592" t="s">
        <v>836</v>
      </c>
      <c r="C9" s="593"/>
      <c r="D9" s="56"/>
      <c r="E9" s="811"/>
    </row>
    <row r="10" spans="1:5" ht="20.25" customHeight="1" x14ac:dyDescent="0.2">
      <c r="A10" s="591" t="s">
        <v>15</v>
      </c>
      <c r="B10" s="592" t="s">
        <v>837</v>
      </c>
      <c r="C10" s="593"/>
      <c r="D10" s="56"/>
      <c r="E10" s="811"/>
    </row>
    <row r="11" spans="1:5" ht="19.5" customHeight="1" x14ac:dyDescent="0.2">
      <c r="A11" s="591" t="s">
        <v>16</v>
      </c>
      <c r="B11" s="594" t="s">
        <v>838</v>
      </c>
      <c r="C11" s="593"/>
      <c r="D11" s="56"/>
      <c r="E11" s="811"/>
    </row>
    <row r="12" spans="1:5" ht="15" customHeight="1" x14ac:dyDescent="0.2">
      <c r="A12" s="591" t="s">
        <v>17</v>
      </c>
      <c r="B12" s="594" t="s">
        <v>839</v>
      </c>
      <c r="C12" s="593"/>
      <c r="D12" s="56"/>
      <c r="E12" s="811"/>
    </row>
    <row r="13" spans="1:5" ht="18.75" customHeight="1" x14ac:dyDescent="0.2">
      <c r="A13" s="591" t="s">
        <v>18</v>
      </c>
      <c r="B13" s="594" t="s">
        <v>840</v>
      </c>
      <c r="C13" s="593"/>
      <c r="D13" s="56"/>
      <c r="E13" s="811"/>
    </row>
    <row r="14" spans="1:5" ht="19.5" customHeight="1" x14ac:dyDescent="0.2">
      <c r="A14" s="591" t="s">
        <v>19</v>
      </c>
      <c r="B14" s="594" t="s">
        <v>841</v>
      </c>
      <c r="C14" s="593"/>
      <c r="D14" s="56"/>
      <c r="E14" s="811"/>
    </row>
    <row r="15" spans="1:5" ht="20.25" customHeight="1" x14ac:dyDescent="0.2">
      <c r="A15" s="591" t="s">
        <v>20</v>
      </c>
      <c r="B15" s="594" t="s">
        <v>842</v>
      </c>
      <c r="C15" s="593"/>
      <c r="D15" s="56"/>
      <c r="E15" s="811"/>
    </row>
    <row r="16" spans="1:5" ht="28.5" customHeight="1" x14ac:dyDescent="0.2">
      <c r="A16" s="591" t="s">
        <v>21</v>
      </c>
      <c r="B16" s="594" t="s">
        <v>843</v>
      </c>
      <c r="C16" s="593">
        <v>91211220</v>
      </c>
      <c r="D16" s="56">
        <v>985000</v>
      </c>
      <c r="E16" s="811"/>
    </row>
    <row r="17" spans="1:5" ht="14.25" customHeight="1" x14ac:dyDescent="0.2">
      <c r="A17" s="591" t="s">
        <v>22</v>
      </c>
      <c r="B17" s="592" t="s">
        <v>844</v>
      </c>
      <c r="C17" s="593">
        <v>2658515</v>
      </c>
      <c r="D17" s="56">
        <v>97000</v>
      </c>
      <c r="E17" s="811"/>
    </row>
    <row r="18" spans="1:5" ht="18.75" customHeight="1" x14ac:dyDescent="0.2">
      <c r="A18" s="591" t="s">
        <v>23</v>
      </c>
      <c r="B18" s="592" t="s">
        <v>845</v>
      </c>
      <c r="C18" s="593"/>
      <c r="D18" s="56"/>
      <c r="E18" s="811"/>
    </row>
    <row r="19" spans="1:5" ht="19.5" customHeight="1" x14ac:dyDescent="0.2">
      <c r="A19" s="591" t="s">
        <v>24</v>
      </c>
      <c r="B19" s="592" t="s">
        <v>846</v>
      </c>
      <c r="C19" s="593"/>
      <c r="D19" s="56"/>
      <c r="E19" s="811"/>
    </row>
    <row r="20" spans="1:5" ht="18" customHeight="1" x14ac:dyDescent="0.2">
      <c r="A20" s="591" t="s">
        <v>25</v>
      </c>
      <c r="B20" s="592" t="s">
        <v>847</v>
      </c>
      <c r="C20" s="593"/>
      <c r="D20" s="56"/>
      <c r="E20" s="811"/>
    </row>
    <row r="21" spans="1:5" ht="21" customHeight="1" thickBot="1" x14ac:dyDescent="0.25">
      <c r="A21" s="591" t="s">
        <v>26</v>
      </c>
      <c r="B21" s="592" t="s">
        <v>848</v>
      </c>
      <c r="C21" s="593"/>
      <c r="D21" s="56"/>
      <c r="E21" s="811"/>
    </row>
    <row r="22" spans="1:5" ht="15.75" customHeight="1" thickBot="1" x14ac:dyDescent="0.25">
      <c r="A22" s="595" t="s">
        <v>36</v>
      </c>
      <c r="B22" s="596" t="s">
        <v>43</v>
      </c>
      <c r="C22" s="597">
        <f>SUM(C5:C21)</f>
        <v>93869735</v>
      </c>
      <c r="D22" s="598">
        <f>SUM(D5:D21)</f>
        <v>1082000</v>
      </c>
    </row>
  </sheetData>
  <mergeCells count="2">
    <mergeCell ref="B1:D1"/>
    <mergeCell ref="E3:E21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I2" sqref="I2:I20"/>
    </sheetView>
  </sheetViews>
  <sheetFormatPr defaultRowHeight="12.75" x14ac:dyDescent="0.2"/>
  <cols>
    <col min="1" max="1" width="6.83203125" style="30" customWidth="1"/>
    <col min="2" max="2" width="41.5" style="29" customWidth="1"/>
    <col min="3" max="5" width="12.83203125" style="29" customWidth="1"/>
    <col min="6" max="6" width="13.83203125" style="29" customWidth="1"/>
    <col min="7" max="7" width="15.5" style="29" customWidth="1"/>
    <col min="8" max="8" width="16.83203125" style="29" customWidth="1"/>
    <col min="9" max="9" width="5.6640625" style="29" customWidth="1"/>
    <col min="10" max="16384" width="9.33203125" style="29"/>
  </cols>
  <sheetData>
    <row r="1" spans="1:9" x14ac:dyDescent="0.2">
      <c r="A1" s="812" t="s">
        <v>849</v>
      </c>
      <c r="B1" s="772"/>
      <c r="C1" s="772"/>
      <c r="D1" s="772"/>
      <c r="E1" s="772"/>
      <c r="F1" s="772"/>
      <c r="G1" s="772"/>
      <c r="H1" s="772"/>
    </row>
    <row r="2" spans="1:9" s="584" customFormat="1" ht="15.75" thickBot="1" x14ac:dyDescent="0.25">
      <c r="A2" s="813" t="s">
        <v>850</v>
      </c>
      <c r="B2" s="814"/>
      <c r="C2" s="814"/>
      <c r="D2" s="814"/>
      <c r="E2" s="814"/>
      <c r="F2" s="814"/>
      <c r="G2" s="814"/>
      <c r="H2" s="585" t="s">
        <v>922</v>
      </c>
      <c r="I2" s="811" t="s">
        <v>978</v>
      </c>
    </row>
    <row r="3" spans="1:9" s="529" customFormat="1" ht="26.25" customHeight="1" x14ac:dyDescent="0.2">
      <c r="A3" s="815" t="s">
        <v>59</v>
      </c>
      <c r="B3" s="817" t="s">
        <v>851</v>
      </c>
      <c r="C3" s="815" t="s">
        <v>852</v>
      </c>
      <c r="D3" s="815" t="s">
        <v>853</v>
      </c>
      <c r="E3" s="819" t="s">
        <v>854</v>
      </c>
      <c r="F3" s="821" t="s">
        <v>855</v>
      </c>
      <c r="G3" s="822"/>
      <c r="H3" s="823" t="str">
        <f>+CONCATENATE(LEFT([1]ÖSSZEFÜGGÉSEK!A4,4)+2,". után")</f>
        <v>2016. után</v>
      </c>
      <c r="I3" s="811"/>
    </row>
    <row r="4" spans="1:9" s="532" customFormat="1" ht="40.5" customHeight="1" thickBot="1" x14ac:dyDescent="0.25">
      <c r="A4" s="816"/>
      <c r="B4" s="818"/>
      <c r="C4" s="818"/>
      <c r="D4" s="816"/>
      <c r="E4" s="820"/>
      <c r="F4" s="599">
        <v>2015</v>
      </c>
      <c r="G4" s="600" t="str">
        <f>+CONCATENATE(LEFT([1]ÖSSZEFÜGGÉSEK!A4,4)+2,".")</f>
        <v>2016.</v>
      </c>
      <c r="H4" s="824"/>
      <c r="I4" s="811"/>
    </row>
    <row r="5" spans="1:9" s="538" customFormat="1" ht="12.95" customHeight="1" thickBot="1" x14ac:dyDescent="0.25">
      <c r="A5" s="601" t="s">
        <v>612</v>
      </c>
      <c r="B5" s="602" t="s">
        <v>613</v>
      </c>
      <c r="C5" s="602" t="s">
        <v>614</v>
      </c>
      <c r="D5" s="603" t="s">
        <v>615</v>
      </c>
      <c r="E5" s="601" t="s">
        <v>856</v>
      </c>
      <c r="F5" s="603" t="s">
        <v>617</v>
      </c>
      <c r="G5" s="603" t="s">
        <v>618</v>
      </c>
      <c r="H5" s="604" t="s">
        <v>857</v>
      </c>
      <c r="I5" s="811"/>
    </row>
    <row r="6" spans="1:9" ht="22.5" customHeight="1" thickBot="1" x14ac:dyDescent="0.25">
      <c r="A6" s="605" t="s">
        <v>10</v>
      </c>
      <c r="B6" s="606" t="s">
        <v>858</v>
      </c>
      <c r="C6" s="607"/>
      <c r="D6" s="608"/>
      <c r="E6" s="609">
        <f>SUM(E7:E12)</f>
        <v>0</v>
      </c>
      <c r="F6" s="610">
        <f>SUM(F7:F12)</f>
        <v>0</v>
      </c>
      <c r="G6" s="610">
        <f>SUM(G7:G12)</f>
        <v>0</v>
      </c>
      <c r="H6" s="611">
        <f>SUM(H7:H12)</f>
        <v>0</v>
      </c>
      <c r="I6" s="811"/>
    </row>
    <row r="7" spans="1:9" ht="22.5" customHeight="1" x14ac:dyDescent="0.2">
      <c r="A7" s="612" t="s">
        <v>11</v>
      </c>
      <c r="B7" s="548" t="s">
        <v>810</v>
      </c>
      <c r="C7" s="613"/>
      <c r="D7" s="614"/>
      <c r="E7" s="551"/>
      <c r="F7" s="21"/>
      <c r="G7" s="21"/>
      <c r="H7" s="509"/>
      <c r="I7" s="811"/>
    </row>
    <row r="8" spans="1:9" ht="22.5" customHeight="1" x14ac:dyDescent="0.2">
      <c r="A8" s="612" t="s">
        <v>12</v>
      </c>
      <c r="B8" s="548" t="s">
        <v>810</v>
      </c>
      <c r="C8" s="613"/>
      <c r="D8" s="614"/>
      <c r="E8" s="551"/>
      <c r="F8" s="21"/>
      <c r="G8" s="21"/>
      <c r="H8" s="509"/>
      <c r="I8" s="811"/>
    </row>
    <row r="9" spans="1:9" ht="22.5" customHeight="1" x14ac:dyDescent="0.2">
      <c r="A9" s="612" t="s">
        <v>13</v>
      </c>
      <c r="B9" s="548" t="s">
        <v>810</v>
      </c>
      <c r="C9" s="613"/>
      <c r="D9" s="614"/>
      <c r="E9" s="551"/>
      <c r="F9" s="21"/>
      <c r="G9" s="21"/>
      <c r="H9" s="509"/>
      <c r="I9" s="811"/>
    </row>
    <row r="10" spans="1:9" ht="22.5" customHeight="1" x14ac:dyDescent="0.2">
      <c r="A10" s="612" t="s">
        <v>14</v>
      </c>
      <c r="B10" s="548" t="s">
        <v>810</v>
      </c>
      <c r="C10" s="613"/>
      <c r="D10" s="614"/>
      <c r="E10" s="551"/>
      <c r="F10" s="21"/>
      <c r="G10" s="21"/>
      <c r="H10" s="509"/>
      <c r="I10" s="811"/>
    </row>
    <row r="11" spans="1:9" ht="22.5" customHeight="1" x14ac:dyDescent="0.2">
      <c r="A11" s="612" t="s">
        <v>15</v>
      </c>
      <c r="B11" s="548" t="s">
        <v>810</v>
      </c>
      <c r="C11" s="613"/>
      <c r="D11" s="614"/>
      <c r="E11" s="551"/>
      <c r="F11" s="21"/>
      <c r="G11" s="21"/>
      <c r="H11" s="509"/>
      <c r="I11" s="811"/>
    </row>
    <row r="12" spans="1:9" ht="22.5" customHeight="1" thickBot="1" x14ac:dyDescent="0.25">
      <c r="A12" s="612" t="s">
        <v>16</v>
      </c>
      <c r="B12" s="548" t="s">
        <v>810</v>
      </c>
      <c r="C12" s="613"/>
      <c r="D12" s="614"/>
      <c r="E12" s="551"/>
      <c r="F12" s="21"/>
      <c r="G12" s="21"/>
      <c r="H12" s="509"/>
      <c r="I12" s="811"/>
    </row>
    <row r="13" spans="1:9" ht="22.5" customHeight="1" thickBot="1" x14ac:dyDescent="0.25">
      <c r="A13" s="605" t="s">
        <v>17</v>
      </c>
      <c r="B13" s="606" t="s">
        <v>859</v>
      </c>
      <c r="C13" s="615"/>
      <c r="D13" s="616"/>
      <c r="E13" s="609">
        <f>SUM(E14:E19)</f>
        <v>0</v>
      </c>
      <c r="F13" s="610">
        <f>SUM(F14:F19)</f>
        <v>0</v>
      </c>
      <c r="G13" s="610">
        <f>SUM(G14:G19)</f>
        <v>0</v>
      </c>
      <c r="H13" s="611">
        <f>SUM(H14:H19)</f>
        <v>0</v>
      </c>
      <c r="I13" s="811"/>
    </row>
    <row r="14" spans="1:9" ht="22.5" customHeight="1" x14ac:dyDescent="0.2">
      <c r="A14" s="612" t="s">
        <v>18</v>
      </c>
      <c r="B14" s="548" t="s">
        <v>810</v>
      </c>
      <c r="C14" s="613"/>
      <c r="D14" s="614"/>
      <c r="E14" s="551"/>
      <c r="F14" s="21"/>
      <c r="G14" s="21"/>
      <c r="H14" s="509"/>
      <c r="I14" s="811"/>
    </row>
    <row r="15" spans="1:9" ht="22.5" customHeight="1" x14ac:dyDescent="0.2">
      <c r="A15" s="612" t="s">
        <v>19</v>
      </c>
      <c r="B15" s="548" t="s">
        <v>810</v>
      </c>
      <c r="C15" s="613"/>
      <c r="D15" s="614"/>
      <c r="E15" s="551"/>
      <c r="F15" s="21"/>
      <c r="G15" s="21"/>
      <c r="H15" s="509"/>
      <c r="I15" s="811"/>
    </row>
    <row r="16" spans="1:9" ht="22.5" customHeight="1" x14ac:dyDescent="0.2">
      <c r="A16" s="612" t="s">
        <v>20</v>
      </c>
      <c r="B16" s="548" t="s">
        <v>810</v>
      </c>
      <c r="C16" s="613"/>
      <c r="D16" s="614"/>
      <c r="E16" s="551"/>
      <c r="F16" s="21"/>
      <c r="G16" s="21"/>
      <c r="H16" s="509"/>
      <c r="I16" s="811"/>
    </row>
    <row r="17" spans="1:9" ht="22.5" customHeight="1" x14ac:dyDescent="0.2">
      <c r="A17" s="612" t="s">
        <v>21</v>
      </c>
      <c r="B17" s="548" t="s">
        <v>810</v>
      </c>
      <c r="C17" s="613"/>
      <c r="D17" s="614"/>
      <c r="E17" s="551"/>
      <c r="F17" s="21"/>
      <c r="G17" s="21"/>
      <c r="H17" s="509"/>
      <c r="I17" s="811"/>
    </row>
    <row r="18" spans="1:9" ht="22.5" customHeight="1" x14ac:dyDescent="0.2">
      <c r="A18" s="612" t="s">
        <v>22</v>
      </c>
      <c r="B18" s="548" t="s">
        <v>810</v>
      </c>
      <c r="C18" s="613"/>
      <c r="D18" s="614"/>
      <c r="E18" s="551"/>
      <c r="F18" s="21"/>
      <c r="G18" s="21"/>
      <c r="H18" s="509"/>
      <c r="I18" s="811"/>
    </row>
    <row r="19" spans="1:9" ht="22.5" customHeight="1" thickBot="1" x14ac:dyDescent="0.25">
      <c r="A19" s="612" t="s">
        <v>23</v>
      </c>
      <c r="B19" s="548" t="s">
        <v>810</v>
      </c>
      <c r="C19" s="613"/>
      <c r="D19" s="614"/>
      <c r="E19" s="551"/>
      <c r="F19" s="21"/>
      <c r="G19" s="21"/>
      <c r="H19" s="509"/>
      <c r="I19" s="811"/>
    </row>
    <row r="20" spans="1:9" ht="22.5" customHeight="1" thickBot="1" x14ac:dyDescent="0.25">
      <c r="A20" s="605" t="s">
        <v>24</v>
      </c>
      <c r="B20" s="606" t="s">
        <v>860</v>
      </c>
      <c r="C20" s="607"/>
      <c r="D20" s="608"/>
      <c r="E20" s="609">
        <f>E6+E13</f>
        <v>0</v>
      </c>
      <c r="F20" s="610">
        <f>F6+F13</f>
        <v>0</v>
      </c>
      <c r="G20" s="610">
        <f>G6+G13</f>
        <v>0</v>
      </c>
      <c r="H20" s="611">
        <f>H6+H13</f>
        <v>0</v>
      </c>
      <c r="I20" s="811"/>
    </row>
    <row r="21" spans="1:9" ht="20.100000000000001" customHeight="1" x14ac:dyDescent="0.2"/>
  </sheetData>
  <mergeCells count="10">
    <mergeCell ref="A1:H1"/>
    <mergeCell ref="A2:G2"/>
    <mergeCell ref="I2:I20"/>
    <mergeCell ref="A3:A4"/>
    <mergeCell ref="B3:B4"/>
    <mergeCell ref="C3:C4"/>
    <mergeCell ref="D3:D4"/>
    <mergeCell ref="E3:E4"/>
    <mergeCell ref="F3:G3"/>
    <mergeCell ref="H3:H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C13" sqref="C13"/>
    </sheetView>
  </sheetViews>
  <sheetFormatPr defaultRowHeight="12.75" x14ac:dyDescent="0.2"/>
  <cols>
    <col min="1" max="1" width="5.5" style="33" customWidth="1"/>
    <col min="2" max="2" width="36.83203125" style="33" customWidth="1"/>
    <col min="3" max="3" width="12" style="33" customWidth="1"/>
    <col min="4" max="8" width="13.83203125" style="33" customWidth="1"/>
    <col min="9" max="9" width="15.1640625" style="33" customWidth="1"/>
    <col min="10" max="10" width="5" style="33" customWidth="1"/>
    <col min="11" max="16384" width="9.33203125" style="33"/>
  </cols>
  <sheetData>
    <row r="1" spans="1:10" ht="34.5" customHeight="1" x14ac:dyDescent="0.2">
      <c r="A1" s="825" t="s">
        <v>935</v>
      </c>
      <c r="B1" s="826"/>
      <c r="C1" s="826"/>
      <c r="D1" s="826"/>
      <c r="E1" s="826"/>
      <c r="F1" s="826"/>
      <c r="G1" s="826"/>
      <c r="H1" s="826"/>
      <c r="I1" s="826"/>
      <c r="J1" s="811" t="s">
        <v>979</v>
      </c>
    </row>
    <row r="2" spans="1:10" ht="14.25" thickBot="1" x14ac:dyDescent="0.3">
      <c r="H2" s="827" t="s">
        <v>921</v>
      </c>
      <c r="I2" s="827"/>
      <c r="J2" s="811"/>
    </row>
    <row r="3" spans="1:10" ht="13.5" thickBot="1" x14ac:dyDescent="0.25">
      <c r="A3" s="828" t="s">
        <v>8</v>
      </c>
      <c r="B3" s="830" t="s">
        <v>861</v>
      </c>
      <c r="C3" s="832" t="s">
        <v>862</v>
      </c>
      <c r="D3" s="834" t="s">
        <v>863</v>
      </c>
      <c r="E3" s="835"/>
      <c r="F3" s="835"/>
      <c r="G3" s="835"/>
      <c r="H3" s="835"/>
      <c r="I3" s="836" t="s">
        <v>864</v>
      </c>
      <c r="J3" s="811"/>
    </row>
    <row r="4" spans="1:10" s="479" customFormat="1" ht="42" customHeight="1" thickBot="1" x14ac:dyDescent="0.25">
      <c r="A4" s="829"/>
      <c r="B4" s="831"/>
      <c r="C4" s="833"/>
      <c r="D4" s="617" t="s">
        <v>865</v>
      </c>
      <c r="E4" s="617" t="s">
        <v>866</v>
      </c>
      <c r="F4" s="617" t="s">
        <v>867</v>
      </c>
      <c r="G4" s="618" t="s">
        <v>868</v>
      </c>
      <c r="H4" s="618" t="s">
        <v>869</v>
      </c>
      <c r="I4" s="837"/>
      <c r="J4" s="811"/>
    </row>
    <row r="5" spans="1:10" s="479" customFormat="1" ht="12" customHeight="1" thickBot="1" x14ac:dyDescent="0.25">
      <c r="A5" s="587" t="s">
        <v>612</v>
      </c>
      <c r="B5" s="619" t="s">
        <v>613</v>
      </c>
      <c r="C5" s="619" t="s">
        <v>614</v>
      </c>
      <c r="D5" s="619" t="s">
        <v>615</v>
      </c>
      <c r="E5" s="619" t="s">
        <v>856</v>
      </c>
      <c r="F5" s="619" t="s">
        <v>617</v>
      </c>
      <c r="G5" s="619" t="s">
        <v>618</v>
      </c>
      <c r="H5" s="619" t="s">
        <v>870</v>
      </c>
      <c r="I5" s="620" t="s">
        <v>871</v>
      </c>
      <c r="J5" s="811"/>
    </row>
    <row r="6" spans="1:10" s="479" customFormat="1" ht="18" customHeight="1" x14ac:dyDescent="0.2">
      <c r="A6" s="838" t="s">
        <v>872</v>
      </c>
      <c r="B6" s="839"/>
      <c r="C6" s="839"/>
      <c r="D6" s="839"/>
      <c r="E6" s="839"/>
      <c r="F6" s="839"/>
      <c r="G6" s="839"/>
      <c r="H6" s="839"/>
      <c r="I6" s="840"/>
      <c r="J6" s="811"/>
    </row>
    <row r="7" spans="1:10" ht="15.95" customHeight="1" x14ac:dyDescent="0.2">
      <c r="A7" s="484" t="s">
        <v>10</v>
      </c>
      <c r="B7" s="485" t="s">
        <v>873</v>
      </c>
      <c r="C7" s="486"/>
      <c r="D7" s="486"/>
      <c r="E7" s="486"/>
      <c r="F7" s="486"/>
      <c r="G7" s="621"/>
      <c r="H7" s="622">
        <f t="shared" ref="H7:H13" si="0">SUM(D7:G7)</f>
        <v>0</v>
      </c>
      <c r="I7" s="487">
        <f t="shared" ref="I7:I13" si="1">C7+H7</f>
        <v>0</v>
      </c>
      <c r="J7" s="811"/>
    </row>
    <row r="8" spans="1:10" ht="22.5" x14ac:dyDescent="0.2">
      <c r="A8" s="484" t="s">
        <v>11</v>
      </c>
      <c r="B8" s="485" t="s">
        <v>598</v>
      </c>
      <c r="C8" s="486"/>
      <c r="D8" s="486"/>
      <c r="E8" s="486"/>
      <c r="F8" s="486"/>
      <c r="G8" s="621"/>
      <c r="H8" s="622">
        <f t="shared" si="0"/>
        <v>0</v>
      </c>
      <c r="I8" s="487">
        <f t="shared" si="1"/>
        <v>0</v>
      </c>
      <c r="J8" s="811"/>
    </row>
    <row r="9" spans="1:10" ht="22.5" x14ac:dyDescent="0.2">
      <c r="A9" s="484" t="s">
        <v>12</v>
      </c>
      <c r="B9" s="485" t="s">
        <v>599</v>
      </c>
      <c r="C9" s="486"/>
      <c r="D9" s="486"/>
      <c r="E9" s="486"/>
      <c r="F9" s="486"/>
      <c r="G9" s="621"/>
      <c r="H9" s="622">
        <f t="shared" si="0"/>
        <v>0</v>
      </c>
      <c r="I9" s="487">
        <f t="shared" si="1"/>
        <v>0</v>
      </c>
      <c r="J9" s="811"/>
    </row>
    <row r="10" spans="1:10" ht="15.95" customHeight="1" x14ac:dyDescent="0.2">
      <c r="A10" s="484" t="s">
        <v>13</v>
      </c>
      <c r="B10" s="485" t="s">
        <v>600</v>
      </c>
      <c r="C10" s="486"/>
      <c r="D10" s="486"/>
      <c r="E10" s="486"/>
      <c r="F10" s="486"/>
      <c r="G10" s="621"/>
      <c r="H10" s="622">
        <f t="shared" si="0"/>
        <v>0</v>
      </c>
      <c r="I10" s="487">
        <f t="shared" si="1"/>
        <v>0</v>
      </c>
      <c r="J10" s="811"/>
    </row>
    <row r="11" spans="1:10" ht="22.5" x14ac:dyDescent="0.2">
      <c r="A11" s="484" t="s">
        <v>14</v>
      </c>
      <c r="B11" s="485" t="s">
        <v>601</v>
      </c>
      <c r="C11" s="486"/>
      <c r="D11" s="486"/>
      <c r="E11" s="486"/>
      <c r="F11" s="486"/>
      <c r="G11" s="621"/>
      <c r="H11" s="622">
        <f t="shared" si="0"/>
        <v>0</v>
      </c>
      <c r="I11" s="487">
        <f t="shared" si="1"/>
        <v>0</v>
      </c>
      <c r="J11" s="811"/>
    </row>
    <row r="12" spans="1:10" ht="15.95" customHeight="1" x14ac:dyDescent="0.2">
      <c r="A12" s="488" t="s">
        <v>15</v>
      </c>
      <c r="B12" s="489" t="s">
        <v>874</v>
      </c>
      <c r="C12" s="490">
        <v>2953135</v>
      </c>
      <c r="D12" s="490"/>
      <c r="E12" s="490"/>
      <c r="F12" s="490"/>
      <c r="G12" s="623"/>
      <c r="H12" s="622">
        <f t="shared" si="0"/>
        <v>0</v>
      </c>
      <c r="I12" s="487">
        <f t="shared" si="1"/>
        <v>2953135</v>
      </c>
      <c r="J12" s="811"/>
    </row>
    <row r="13" spans="1:10" ht="15.95" customHeight="1" thickBot="1" x14ac:dyDescent="0.25">
      <c r="A13" s="624" t="s">
        <v>16</v>
      </c>
      <c r="B13" s="625" t="s">
        <v>875</v>
      </c>
      <c r="C13" s="626"/>
      <c r="D13" s="626"/>
      <c r="E13" s="626"/>
      <c r="F13" s="626"/>
      <c r="G13" s="627"/>
      <c r="H13" s="622">
        <f t="shared" si="0"/>
        <v>0</v>
      </c>
      <c r="I13" s="487">
        <f t="shared" si="1"/>
        <v>0</v>
      </c>
      <c r="J13" s="811"/>
    </row>
    <row r="14" spans="1:10" s="496" customFormat="1" ht="18" customHeight="1" thickBot="1" x14ac:dyDescent="0.25">
      <c r="A14" s="841" t="s">
        <v>876</v>
      </c>
      <c r="B14" s="842"/>
      <c r="C14" s="494">
        <f t="shared" ref="C14:I14" si="2">SUM(C7:C13)</f>
        <v>2953135</v>
      </c>
      <c r="D14" s="494">
        <f t="shared" si="2"/>
        <v>0</v>
      </c>
      <c r="E14" s="494">
        <f t="shared" si="2"/>
        <v>0</v>
      </c>
      <c r="F14" s="494">
        <f t="shared" si="2"/>
        <v>0</v>
      </c>
      <c r="G14" s="628">
        <f t="shared" si="2"/>
        <v>0</v>
      </c>
      <c r="H14" s="628">
        <f t="shared" si="2"/>
        <v>0</v>
      </c>
      <c r="I14" s="495">
        <f t="shared" si="2"/>
        <v>2953135</v>
      </c>
      <c r="J14" s="811"/>
    </row>
    <row r="15" spans="1:10" s="471" customFormat="1" ht="18" customHeight="1" x14ac:dyDescent="0.2">
      <c r="A15" s="843" t="s">
        <v>877</v>
      </c>
      <c r="B15" s="844"/>
      <c r="C15" s="844"/>
      <c r="D15" s="844"/>
      <c r="E15" s="844"/>
      <c r="F15" s="844"/>
      <c r="G15" s="844"/>
      <c r="H15" s="844"/>
      <c r="I15" s="845"/>
      <c r="J15" s="811"/>
    </row>
    <row r="16" spans="1:10" s="471" customFormat="1" x14ac:dyDescent="0.2">
      <c r="A16" s="484" t="s">
        <v>10</v>
      </c>
      <c r="B16" s="485" t="s">
        <v>878</v>
      </c>
      <c r="C16" s="486"/>
      <c r="D16" s="486"/>
      <c r="E16" s="486"/>
      <c r="F16" s="486"/>
      <c r="G16" s="621"/>
      <c r="H16" s="622">
        <f>SUM(D16:G16)</f>
        <v>0</v>
      </c>
      <c r="I16" s="487">
        <f>C16+H16</f>
        <v>0</v>
      </c>
      <c r="J16" s="811"/>
    </row>
    <row r="17" spans="1:10" ht="13.5" thickBot="1" x14ac:dyDescent="0.25">
      <c r="A17" s="624" t="s">
        <v>11</v>
      </c>
      <c r="B17" s="625" t="s">
        <v>875</v>
      </c>
      <c r="C17" s="626"/>
      <c r="D17" s="626"/>
      <c r="E17" s="626"/>
      <c r="F17" s="626"/>
      <c r="G17" s="627"/>
      <c r="H17" s="622">
        <f>SUM(D17:G17)</f>
        <v>0</v>
      </c>
      <c r="I17" s="629">
        <f>C17+H17</f>
        <v>0</v>
      </c>
      <c r="J17" s="811"/>
    </row>
    <row r="18" spans="1:10" ht="15.95" customHeight="1" thickBot="1" x14ac:dyDescent="0.25">
      <c r="A18" s="841" t="s">
        <v>879</v>
      </c>
      <c r="B18" s="842"/>
      <c r="C18" s="494">
        <f t="shared" ref="C18:I18" si="3">SUM(C16:C17)</f>
        <v>0</v>
      </c>
      <c r="D18" s="494">
        <f t="shared" si="3"/>
        <v>0</v>
      </c>
      <c r="E18" s="494">
        <f t="shared" si="3"/>
        <v>0</v>
      </c>
      <c r="F18" s="494">
        <f t="shared" si="3"/>
        <v>0</v>
      </c>
      <c r="G18" s="628">
        <f t="shared" si="3"/>
        <v>0</v>
      </c>
      <c r="H18" s="628">
        <f t="shared" si="3"/>
        <v>0</v>
      </c>
      <c r="I18" s="495">
        <f t="shared" si="3"/>
        <v>0</v>
      </c>
      <c r="J18" s="811"/>
    </row>
    <row r="19" spans="1:10" ht="18" customHeight="1" thickBot="1" x14ac:dyDescent="0.25">
      <c r="A19" s="846" t="s">
        <v>880</v>
      </c>
      <c r="B19" s="847"/>
      <c r="C19" s="630">
        <f t="shared" ref="C19:I19" si="4">C14+C18</f>
        <v>2953135</v>
      </c>
      <c r="D19" s="630">
        <f t="shared" si="4"/>
        <v>0</v>
      </c>
      <c r="E19" s="630">
        <f t="shared" si="4"/>
        <v>0</v>
      </c>
      <c r="F19" s="630">
        <f t="shared" si="4"/>
        <v>0</v>
      </c>
      <c r="G19" s="630">
        <f t="shared" si="4"/>
        <v>0</v>
      </c>
      <c r="H19" s="630">
        <f t="shared" si="4"/>
        <v>0</v>
      </c>
      <c r="I19" s="495">
        <f t="shared" si="4"/>
        <v>2953135</v>
      </c>
      <c r="J19" s="811"/>
    </row>
  </sheetData>
  <mergeCells count="13">
    <mergeCell ref="A15:I15"/>
    <mergeCell ref="A18:B18"/>
    <mergeCell ref="A19:B19"/>
    <mergeCell ref="A1:I1"/>
    <mergeCell ref="J1:J19"/>
    <mergeCell ref="H2:I2"/>
    <mergeCell ref="A3:A4"/>
    <mergeCell ref="B3:B4"/>
    <mergeCell ref="C3:C4"/>
    <mergeCell ref="D3:H3"/>
    <mergeCell ref="I3:I4"/>
    <mergeCell ref="A6:I6"/>
    <mergeCell ref="A14:B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3" sqref="A3"/>
    </sheetView>
  </sheetViews>
  <sheetFormatPr defaultRowHeight="12.75" x14ac:dyDescent="0.2"/>
  <cols>
    <col min="1" max="1" width="9.33203125" style="572"/>
    <col min="2" max="2" width="52.5" style="572" customWidth="1"/>
    <col min="3" max="5" width="25" style="572" customWidth="1"/>
    <col min="6" max="6" width="5.5" style="572" customWidth="1"/>
    <col min="7" max="16384" width="9.33203125" style="572"/>
  </cols>
  <sheetData>
    <row r="1" spans="1:6" x14ac:dyDescent="0.2">
      <c r="A1" s="631"/>
      <c r="F1" s="848" t="s">
        <v>980</v>
      </c>
    </row>
    <row r="2" spans="1:6" ht="33" customHeight="1" x14ac:dyDescent="0.2">
      <c r="A2" s="849" t="s">
        <v>1133</v>
      </c>
      <c r="B2" s="849"/>
      <c r="C2" s="849"/>
      <c r="D2" s="849"/>
      <c r="E2" s="849"/>
      <c r="F2" s="848"/>
    </row>
    <row r="3" spans="1:6" ht="16.5" thickBot="1" x14ac:dyDescent="0.3">
      <c r="A3" s="632"/>
      <c r="F3" s="848"/>
    </row>
    <row r="4" spans="1:6" ht="79.5" thickBot="1" x14ac:dyDescent="0.25">
      <c r="A4" s="633" t="s">
        <v>881</v>
      </c>
      <c r="B4" s="634" t="s">
        <v>882</v>
      </c>
      <c r="C4" s="634" t="s">
        <v>883</v>
      </c>
      <c r="D4" s="634" t="s">
        <v>884</v>
      </c>
      <c r="E4" s="635" t="s">
        <v>885</v>
      </c>
      <c r="F4" s="848"/>
    </row>
    <row r="5" spans="1:6" ht="15.75" x14ac:dyDescent="0.2">
      <c r="A5" s="636" t="s">
        <v>10</v>
      </c>
      <c r="B5" s="637"/>
      <c r="C5" s="638"/>
      <c r="D5" s="639"/>
      <c r="E5" s="640"/>
      <c r="F5" s="848"/>
    </row>
    <row r="6" spans="1:6" ht="15.75" x14ac:dyDescent="0.2">
      <c r="A6" s="641" t="s">
        <v>11</v>
      </c>
      <c r="B6" s="642"/>
      <c r="C6" s="643"/>
      <c r="D6" s="644"/>
      <c r="E6" s="645"/>
      <c r="F6" s="848"/>
    </row>
    <row r="7" spans="1:6" ht="15.75" x14ac:dyDescent="0.2">
      <c r="A7" s="641" t="s">
        <v>12</v>
      </c>
      <c r="B7" s="642"/>
      <c r="C7" s="643"/>
      <c r="D7" s="644"/>
      <c r="E7" s="645"/>
      <c r="F7" s="848"/>
    </row>
    <row r="8" spans="1:6" ht="15.75" x14ac:dyDescent="0.2">
      <c r="A8" s="641" t="s">
        <v>13</v>
      </c>
      <c r="B8" s="642"/>
      <c r="C8" s="643"/>
      <c r="D8" s="644"/>
      <c r="E8" s="645"/>
      <c r="F8" s="848"/>
    </row>
    <row r="9" spans="1:6" ht="15.75" x14ac:dyDescent="0.2">
      <c r="A9" s="641" t="s">
        <v>14</v>
      </c>
      <c r="B9" s="642"/>
      <c r="C9" s="643"/>
      <c r="D9" s="644"/>
      <c r="E9" s="645"/>
      <c r="F9" s="848"/>
    </row>
    <row r="10" spans="1:6" ht="15.75" x14ac:dyDescent="0.2">
      <c r="A10" s="641" t="s">
        <v>15</v>
      </c>
      <c r="B10" s="642"/>
      <c r="C10" s="643"/>
      <c r="D10" s="644"/>
      <c r="E10" s="645"/>
      <c r="F10" s="848"/>
    </row>
    <row r="11" spans="1:6" ht="15.75" x14ac:dyDescent="0.2">
      <c r="A11" s="641" t="s">
        <v>16</v>
      </c>
      <c r="B11" s="642"/>
      <c r="C11" s="643"/>
      <c r="D11" s="644"/>
      <c r="E11" s="645"/>
      <c r="F11" s="848"/>
    </row>
    <row r="12" spans="1:6" ht="15.75" x14ac:dyDescent="0.2">
      <c r="A12" s="641" t="s">
        <v>17</v>
      </c>
      <c r="B12" s="642"/>
      <c r="C12" s="643"/>
      <c r="D12" s="644"/>
      <c r="E12" s="645"/>
      <c r="F12" s="848"/>
    </row>
    <row r="13" spans="1:6" ht="15.75" x14ac:dyDescent="0.2">
      <c r="A13" s="641" t="s">
        <v>18</v>
      </c>
      <c r="B13" s="642"/>
      <c r="C13" s="643"/>
      <c r="D13" s="644"/>
      <c r="E13" s="645"/>
      <c r="F13" s="848"/>
    </row>
    <row r="14" spans="1:6" ht="15.75" x14ac:dyDescent="0.2">
      <c r="A14" s="641" t="s">
        <v>19</v>
      </c>
      <c r="B14" s="642"/>
      <c r="C14" s="643"/>
      <c r="D14" s="644"/>
      <c r="E14" s="645"/>
      <c r="F14" s="848"/>
    </row>
    <row r="15" spans="1:6" ht="15.75" x14ac:dyDescent="0.2">
      <c r="A15" s="641" t="s">
        <v>20</v>
      </c>
      <c r="B15" s="642"/>
      <c r="C15" s="643"/>
      <c r="D15" s="644"/>
      <c r="E15" s="645"/>
      <c r="F15" s="848"/>
    </row>
    <row r="16" spans="1:6" ht="15.75" x14ac:dyDescent="0.2">
      <c r="A16" s="641" t="s">
        <v>21</v>
      </c>
      <c r="B16" s="642"/>
      <c r="C16" s="643"/>
      <c r="D16" s="644"/>
      <c r="E16" s="645"/>
      <c r="F16" s="848"/>
    </row>
    <row r="17" spans="1:6" ht="15.75" x14ac:dyDescent="0.2">
      <c r="A17" s="641" t="s">
        <v>22</v>
      </c>
      <c r="B17" s="642"/>
      <c r="C17" s="643"/>
      <c r="D17" s="644"/>
      <c r="E17" s="645"/>
      <c r="F17" s="848"/>
    </row>
    <row r="18" spans="1:6" ht="15.75" x14ac:dyDescent="0.2">
      <c r="A18" s="641" t="s">
        <v>23</v>
      </c>
      <c r="B18" s="642"/>
      <c r="C18" s="643"/>
      <c r="D18" s="644"/>
      <c r="E18" s="645"/>
      <c r="F18" s="848"/>
    </row>
    <row r="19" spans="1:6" ht="15.75" x14ac:dyDescent="0.2">
      <c r="A19" s="641" t="s">
        <v>24</v>
      </c>
      <c r="B19" s="642"/>
      <c r="C19" s="643"/>
      <c r="D19" s="644"/>
      <c r="E19" s="645"/>
      <c r="F19" s="848"/>
    </row>
    <row r="20" spans="1:6" ht="15.75" x14ac:dyDescent="0.2">
      <c r="A20" s="641" t="s">
        <v>25</v>
      </c>
      <c r="B20" s="642"/>
      <c r="C20" s="643"/>
      <c r="D20" s="644"/>
      <c r="E20" s="645"/>
      <c r="F20" s="848"/>
    </row>
    <row r="21" spans="1:6" ht="16.5" thickBot="1" x14ac:dyDescent="0.25">
      <c r="A21" s="646" t="s">
        <v>26</v>
      </c>
      <c r="B21" s="647"/>
      <c r="C21" s="648"/>
      <c r="D21" s="649"/>
      <c r="E21" s="650"/>
      <c r="F21" s="848"/>
    </row>
    <row r="22" spans="1:6" ht="16.5" thickBot="1" x14ac:dyDescent="0.3">
      <c r="A22" s="850" t="s">
        <v>886</v>
      </c>
      <c r="B22" s="851"/>
      <c r="C22" s="651"/>
      <c r="D22" s="652" t="str">
        <f>IF(SUM(D5:D21)=0,"",SUM(D5:D21))</f>
        <v/>
      </c>
      <c r="E22" s="653" t="str">
        <f>IF(SUM(E5:E21)=0,"",SUM(E5:E21))</f>
        <v/>
      </c>
      <c r="F22" s="848"/>
    </row>
    <row r="23" spans="1:6" ht="15.75" x14ac:dyDescent="0.25">
      <c r="A23" s="632"/>
    </row>
  </sheetData>
  <mergeCells count="3">
    <mergeCell ref="F1:F22"/>
    <mergeCell ref="A2:E2"/>
    <mergeCell ref="A22:B2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O12" sqref="O12"/>
    </sheetView>
  </sheetViews>
  <sheetFormatPr defaultRowHeight="12.75" x14ac:dyDescent="0.2"/>
  <cols>
    <col min="2" max="2" width="51" customWidth="1"/>
    <col min="3" max="3" width="14.33203125" customWidth="1"/>
    <col min="4" max="4" width="13" customWidth="1"/>
    <col min="5" max="5" width="11.83203125" customWidth="1"/>
    <col min="6" max="6" width="4.83203125" customWidth="1"/>
  </cols>
  <sheetData>
    <row r="1" spans="1:6" x14ac:dyDescent="0.2">
      <c r="E1" t="s">
        <v>633</v>
      </c>
    </row>
    <row r="2" spans="1:6" x14ac:dyDescent="0.2">
      <c r="A2" s="782" t="s">
        <v>981</v>
      </c>
      <c r="B2" s="731"/>
      <c r="C2" s="731"/>
      <c r="D2" s="731"/>
      <c r="E2" s="731"/>
      <c r="F2" s="731"/>
    </row>
    <row r="3" spans="1:6" x14ac:dyDescent="0.2">
      <c r="A3" s="793" t="s">
        <v>887</v>
      </c>
      <c r="B3" s="794"/>
      <c r="C3" s="794"/>
      <c r="D3" s="794"/>
      <c r="E3" s="794"/>
      <c r="F3" s="794"/>
    </row>
    <row r="4" spans="1:6" ht="61.5" customHeight="1" x14ac:dyDescent="0.2">
      <c r="A4" s="510" t="s">
        <v>440</v>
      </c>
      <c r="B4" s="510" t="s">
        <v>52</v>
      </c>
      <c r="C4" s="510" t="s">
        <v>888</v>
      </c>
      <c r="D4" s="510" t="s">
        <v>889</v>
      </c>
      <c r="E4" s="510" t="s">
        <v>890</v>
      </c>
      <c r="F4" s="510" t="s">
        <v>891</v>
      </c>
    </row>
    <row r="5" spans="1:6" ht="15" hidden="1" x14ac:dyDescent="0.2">
      <c r="A5" s="510">
        <v>1</v>
      </c>
      <c r="B5" s="510">
        <v>2</v>
      </c>
      <c r="C5" s="510">
        <v>3</v>
      </c>
      <c r="D5" s="510">
        <v>4</v>
      </c>
      <c r="E5" s="510">
        <v>5</v>
      </c>
      <c r="F5" s="510">
        <v>6</v>
      </c>
    </row>
    <row r="6" spans="1:6" ht="27.75" customHeight="1" x14ac:dyDescent="0.2">
      <c r="A6" s="511" t="s">
        <v>399</v>
      </c>
      <c r="B6" s="514" t="s">
        <v>1005</v>
      </c>
      <c r="C6" s="515">
        <v>143350</v>
      </c>
      <c r="D6" s="515">
        <v>143350</v>
      </c>
      <c r="E6" s="515">
        <v>0</v>
      </c>
      <c r="F6" s="515">
        <v>0</v>
      </c>
    </row>
    <row r="7" spans="1:6" ht="39" customHeight="1" x14ac:dyDescent="0.2">
      <c r="A7" s="511" t="s">
        <v>646</v>
      </c>
      <c r="B7" s="514" t="s">
        <v>1006</v>
      </c>
      <c r="C7" s="515">
        <v>1958990</v>
      </c>
      <c r="D7" s="515">
        <v>1958990</v>
      </c>
      <c r="E7" s="515">
        <v>0</v>
      </c>
      <c r="F7" s="515">
        <v>0</v>
      </c>
    </row>
    <row r="8" spans="1:6" ht="25.5" x14ac:dyDescent="0.2">
      <c r="A8" s="513" t="s">
        <v>563</v>
      </c>
      <c r="B8" s="516" t="s">
        <v>1007</v>
      </c>
      <c r="C8" s="517">
        <v>1958990</v>
      </c>
      <c r="D8" s="517">
        <v>1958990</v>
      </c>
      <c r="E8" s="517">
        <v>0</v>
      </c>
      <c r="F8" s="517">
        <v>0</v>
      </c>
    </row>
    <row r="9" spans="1:6" x14ac:dyDescent="0.2">
      <c r="A9" s="511" t="s">
        <v>464</v>
      </c>
      <c r="B9" s="514" t="s">
        <v>1008</v>
      </c>
      <c r="C9" s="515">
        <v>556119</v>
      </c>
      <c r="D9" s="515">
        <v>556119</v>
      </c>
      <c r="E9" s="515">
        <v>0</v>
      </c>
      <c r="F9" s="515">
        <v>0</v>
      </c>
    </row>
    <row r="10" spans="1:6" ht="26.25" customHeight="1" x14ac:dyDescent="0.2">
      <c r="A10" s="511" t="s">
        <v>475</v>
      </c>
      <c r="B10" s="514" t="s">
        <v>1009</v>
      </c>
      <c r="C10" s="515">
        <v>1219200</v>
      </c>
      <c r="D10" s="515">
        <v>0</v>
      </c>
      <c r="E10" s="515">
        <v>1219200</v>
      </c>
      <c r="F10" s="515">
        <v>0</v>
      </c>
    </row>
    <row r="11" spans="1:6" ht="28.5" customHeight="1" x14ac:dyDescent="0.2">
      <c r="A11" s="513" t="s">
        <v>486</v>
      </c>
      <c r="B11" s="516" t="s">
        <v>1010</v>
      </c>
      <c r="C11" s="517">
        <v>1219200</v>
      </c>
      <c r="D11" s="517">
        <v>0</v>
      </c>
      <c r="E11" s="517">
        <v>1219200</v>
      </c>
      <c r="F11" s="517">
        <v>0</v>
      </c>
    </row>
    <row r="12" spans="1:6" ht="27.75" customHeight="1" x14ac:dyDescent="0.2">
      <c r="A12" s="511" t="s">
        <v>491</v>
      </c>
      <c r="B12" s="514" t="s">
        <v>1011</v>
      </c>
      <c r="C12" s="515">
        <v>10397400</v>
      </c>
      <c r="D12" s="515">
        <v>0</v>
      </c>
      <c r="E12" s="515">
        <v>10397400</v>
      </c>
      <c r="F12" s="515">
        <v>0</v>
      </c>
    </row>
    <row r="13" spans="1:6" ht="26.25" customHeight="1" x14ac:dyDescent="0.2">
      <c r="A13" s="513" t="s">
        <v>506</v>
      </c>
      <c r="B13" s="516" t="s">
        <v>1012</v>
      </c>
      <c r="C13" s="517">
        <v>10397400</v>
      </c>
      <c r="D13" s="517">
        <v>0</v>
      </c>
      <c r="E13" s="517">
        <v>10397400</v>
      </c>
      <c r="F13" s="517">
        <v>0</v>
      </c>
    </row>
    <row r="14" spans="1:6" ht="27" customHeight="1" x14ac:dyDescent="0.2">
      <c r="A14" s="511" t="s">
        <v>510</v>
      </c>
      <c r="B14" s="514" t="s">
        <v>1013</v>
      </c>
      <c r="C14" s="515">
        <v>354400</v>
      </c>
      <c r="D14" s="515">
        <v>354400</v>
      </c>
      <c r="E14" s="515">
        <v>0</v>
      </c>
      <c r="F14" s="515">
        <v>0</v>
      </c>
    </row>
    <row r="15" spans="1:6" ht="26.25" customHeight="1" x14ac:dyDescent="0.2">
      <c r="A15" s="511" t="s">
        <v>1014</v>
      </c>
      <c r="B15" s="514" t="s">
        <v>1015</v>
      </c>
      <c r="C15" s="515">
        <v>17104196</v>
      </c>
      <c r="D15" s="515">
        <v>17104196</v>
      </c>
      <c r="E15" s="515">
        <v>0</v>
      </c>
      <c r="F15" s="515">
        <v>0</v>
      </c>
    </row>
    <row r="16" spans="1:6" ht="13.5" customHeight="1" x14ac:dyDescent="0.2">
      <c r="A16" s="511" t="s">
        <v>1016</v>
      </c>
      <c r="B16" s="514" t="s">
        <v>1017</v>
      </c>
      <c r="C16" s="515">
        <v>1181136</v>
      </c>
      <c r="D16" s="515">
        <v>1181136</v>
      </c>
      <c r="E16" s="515">
        <v>0</v>
      </c>
      <c r="F16" s="515">
        <v>0</v>
      </c>
    </row>
    <row r="17" spans="1:6" ht="41.25" customHeight="1" x14ac:dyDescent="0.2">
      <c r="A17" s="511" t="s">
        <v>1018</v>
      </c>
      <c r="B17" s="514" t="s">
        <v>1019</v>
      </c>
      <c r="C17" s="515">
        <v>288925</v>
      </c>
      <c r="D17" s="515">
        <v>0</v>
      </c>
      <c r="E17" s="515">
        <v>288925</v>
      </c>
      <c r="F17" s="515">
        <v>0</v>
      </c>
    </row>
    <row r="18" spans="1:6" ht="38.25" customHeight="1" x14ac:dyDescent="0.2">
      <c r="A18" s="511" t="s">
        <v>1020</v>
      </c>
      <c r="B18" s="514" t="s">
        <v>1021</v>
      </c>
      <c r="C18" s="515">
        <v>1836000</v>
      </c>
      <c r="D18" s="515">
        <v>0</v>
      </c>
      <c r="E18" s="515">
        <v>1836000</v>
      </c>
      <c r="F18" s="515">
        <v>0</v>
      </c>
    </row>
    <row r="19" spans="1:6" ht="25.5" customHeight="1" x14ac:dyDescent="0.2">
      <c r="A19" s="513" t="s">
        <v>1022</v>
      </c>
      <c r="B19" s="516" t="s">
        <v>1023</v>
      </c>
      <c r="C19" s="517">
        <v>35039716</v>
      </c>
      <c r="D19" s="517">
        <v>21298191</v>
      </c>
      <c r="E19" s="517">
        <v>13741525</v>
      </c>
      <c r="F19" s="517">
        <v>0</v>
      </c>
    </row>
    <row r="20" spans="1:6" ht="26.25" customHeight="1" x14ac:dyDescent="0.2">
      <c r="A20" s="523"/>
      <c r="B20" s="522"/>
      <c r="C20" s="524"/>
      <c r="D20" s="524"/>
      <c r="E20" s="524"/>
      <c r="F20" s="524"/>
    </row>
    <row r="21" spans="1:6" ht="16.5" customHeight="1" x14ac:dyDescent="0.2">
      <c r="A21" s="525"/>
      <c r="B21" s="526"/>
      <c r="C21" s="527"/>
      <c r="D21" s="527"/>
      <c r="E21" s="527"/>
      <c r="F21" s="527"/>
    </row>
  </sheetData>
  <mergeCells count="2"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workbookViewId="0">
      <selection activeCell="C151" sqref="C151:D152"/>
    </sheetView>
  </sheetViews>
  <sheetFormatPr defaultRowHeight="15.75" x14ac:dyDescent="0.25"/>
  <cols>
    <col min="1" max="1" width="9.5" style="244" customWidth="1"/>
    <col min="2" max="2" width="81.1640625" style="244" customWidth="1"/>
    <col min="3" max="3" width="12.33203125" style="244" customWidth="1"/>
    <col min="4" max="4" width="13.1640625" style="245" customWidth="1"/>
    <col min="5" max="5" width="12.5" style="269" customWidth="1"/>
    <col min="6" max="16384" width="9.33203125" style="269"/>
  </cols>
  <sheetData>
    <row r="1" spans="1:7" x14ac:dyDescent="0.25">
      <c r="A1" s="725" t="s">
        <v>943</v>
      </c>
      <c r="B1" s="731"/>
      <c r="C1" s="731"/>
      <c r="D1" s="731"/>
      <c r="E1" s="266"/>
      <c r="F1" s="266"/>
      <c r="G1" s="266"/>
    </row>
    <row r="2" spans="1:7" x14ac:dyDescent="0.25">
      <c r="A2" s="723" t="s">
        <v>944</v>
      </c>
      <c r="B2" s="732"/>
      <c r="C2" s="732"/>
      <c r="D2" s="732"/>
      <c r="E2" s="732"/>
      <c r="F2" s="732"/>
      <c r="G2" s="732"/>
    </row>
    <row r="3" spans="1:7" ht="15.95" customHeight="1" x14ac:dyDescent="0.25">
      <c r="A3" s="733" t="s">
        <v>7</v>
      </c>
      <c r="B3" s="733"/>
      <c r="C3" s="733"/>
      <c r="D3" s="733"/>
    </row>
    <row r="4" spans="1:7" ht="15.95" customHeight="1" thickBot="1" x14ac:dyDescent="0.3">
      <c r="A4" s="730" t="s">
        <v>111</v>
      </c>
      <c r="B4" s="730"/>
      <c r="C4" s="322"/>
      <c r="D4" s="186" t="s">
        <v>1104</v>
      </c>
    </row>
    <row r="5" spans="1:7" ht="38.1" customHeight="1" thickBot="1" x14ac:dyDescent="0.3">
      <c r="A5" s="19" t="s">
        <v>59</v>
      </c>
      <c r="B5" s="20" t="s">
        <v>9</v>
      </c>
      <c r="C5" s="28" t="s">
        <v>938</v>
      </c>
      <c r="D5" s="28" t="s">
        <v>939</v>
      </c>
      <c r="E5" s="455" t="s">
        <v>940</v>
      </c>
    </row>
    <row r="6" spans="1:7" s="273" customFormat="1" ht="12" customHeight="1" thickBot="1" x14ac:dyDescent="0.25">
      <c r="A6" s="270">
        <v>1</v>
      </c>
      <c r="B6" s="271">
        <v>2</v>
      </c>
      <c r="C6" s="272">
        <v>3</v>
      </c>
      <c r="D6" s="272">
        <v>4</v>
      </c>
      <c r="E6" s="673">
        <v>5</v>
      </c>
    </row>
    <row r="7" spans="1:7" s="274" customFormat="1" ht="12" customHeight="1" thickBot="1" x14ac:dyDescent="0.25">
      <c r="A7" s="16" t="s">
        <v>10</v>
      </c>
      <c r="B7" s="17" t="s">
        <v>201</v>
      </c>
      <c r="C7" s="176">
        <f>+C8+C9+C10+C11+C12+C13+C14</f>
        <v>11757827</v>
      </c>
      <c r="D7" s="176">
        <f>+D8+D9+D10+D11+D12+D13+D14</f>
        <v>0</v>
      </c>
      <c r="E7" s="453">
        <f>+E8+E9+E10+E11+E12+E13+E14</f>
        <v>0</v>
      </c>
    </row>
    <row r="8" spans="1:7" s="274" customFormat="1" ht="12" customHeight="1" x14ac:dyDescent="0.2">
      <c r="A8" s="11" t="s">
        <v>72</v>
      </c>
      <c r="B8" s="275" t="s">
        <v>202</v>
      </c>
      <c r="C8" s="179"/>
      <c r="D8" s="179"/>
      <c r="E8" s="452"/>
    </row>
    <row r="9" spans="1:7" s="274" customFormat="1" ht="12" customHeight="1" x14ac:dyDescent="0.2">
      <c r="A9" s="10" t="s">
        <v>73</v>
      </c>
      <c r="B9" s="276" t="s">
        <v>203</v>
      </c>
      <c r="C9" s="178"/>
      <c r="D9" s="178"/>
      <c r="E9" s="451"/>
    </row>
    <row r="10" spans="1:7" s="274" customFormat="1" ht="12" customHeight="1" x14ac:dyDescent="0.2">
      <c r="A10" s="10" t="s">
        <v>74</v>
      </c>
      <c r="B10" s="276" t="s">
        <v>204</v>
      </c>
      <c r="C10" s="178"/>
      <c r="D10" s="178"/>
      <c r="E10" s="451"/>
    </row>
    <row r="11" spans="1:7" s="274" customFormat="1" ht="12" customHeight="1" x14ac:dyDescent="0.2">
      <c r="A11" s="10" t="s">
        <v>75</v>
      </c>
      <c r="B11" s="276" t="s">
        <v>205</v>
      </c>
      <c r="C11" s="178"/>
      <c r="D11" s="178"/>
      <c r="E11" s="451"/>
    </row>
    <row r="12" spans="1:7" s="274" customFormat="1" ht="12" customHeight="1" x14ac:dyDescent="0.2">
      <c r="A12" s="10" t="s">
        <v>105</v>
      </c>
      <c r="B12" s="276" t="s">
        <v>206</v>
      </c>
      <c r="C12" s="178"/>
      <c r="D12" s="178"/>
      <c r="E12" s="451"/>
    </row>
    <row r="13" spans="1:7" s="274" customFormat="1" ht="12" customHeight="1" x14ac:dyDescent="0.2">
      <c r="A13" s="12" t="s">
        <v>76</v>
      </c>
      <c r="B13" s="276" t="s">
        <v>207</v>
      </c>
      <c r="C13" s="178">
        <v>11757827</v>
      </c>
      <c r="D13" s="178"/>
      <c r="E13" s="451"/>
    </row>
    <row r="14" spans="1:7" s="274" customFormat="1" ht="12" customHeight="1" thickBot="1" x14ac:dyDescent="0.25">
      <c r="A14" s="12" t="s">
        <v>77</v>
      </c>
      <c r="B14" s="443" t="s">
        <v>571</v>
      </c>
      <c r="C14" s="442"/>
      <c r="D14" s="442"/>
      <c r="E14" s="454"/>
    </row>
    <row r="15" spans="1:7" s="274" customFormat="1" ht="12" customHeight="1" thickBot="1" x14ac:dyDescent="0.25">
      <c r="A15" s="16" t="s">
        <v>11</v>
      </c>
      <c r="B15" s="171" t="s">
        <v>208</v>
      </c>
      <c r="C15" s="176">
        <f>+C16+C17+C18+C19+C20</f>
        <v>14679250</v>
      </c>
      <c r="D15" s="176">
        <f>+D16+D17+D18+D19+D20</f>
        <v>56864971</v>
      </c>
      <c r="E15" s="453">
        <f>+E16+E17+E18+E19+E20</f>
        <v>56864971</v>
      </c>
    </row>
    <row r="16" spans="1:7" s="274" customFormat="1" ht="12" customHeight="1" x14ac:dyDescent="0.2">
      <c r="A16" s="11" t="s">
        <v>78</v>
      </c>
      <c r="B16" s="275" t="s">
        <v>209</v>
      </c>
      <c r="C16" s="179"/>
      <c r="D16" s="179"/>
      <c r="E16" s="452"/>
    </row>
    <row r="17" spans="1:5" s="274" customFormat="1" ht="12" customHeight="1" x14ac:dyDescent="0.2">
      <c r="A17" s="10" t="s">
        <v>79</v>
      </c>
      <c r="B17" s="276" t="s">
        <v>210</v>
      </c>
      <c r="C17" s="178"/>
      <c r="D17" s="178"/>
      <c r="E17" s="451"/>
    </row>
    <row r="18" spans="1:5" s="274" customFormat="1" ht="12" customHeight="1" x14ac:dyDescent="0.2">
      <c r="A18" s="10" t="s">
        <v>80</v>
      </c>
      <c r="B18" s="276" t="s">
        <v>211</v>
      </c>
      <c r="C18" s="178"/>
      <c r="D18" s="178"/>
      <c r="E18" s="451"/>
    </row>
    <row r="19" spans="1:5" s="274" customFormat="1" ht="12" customHeight="1" x14ac:dyDescent="0.2">
      <c r="A19" s="10" t="s">
        <v>81</v>
      </c>
      <c r="B19" s="276" t="s">
        <v>212</v>
      </c>
      <c r="C19" s="178"/>
      <c r="D19" s="178"/>
      <c r="E19" s="451"/>
    </row>
    <row r="20" spans="1:5" s="274" customFormat="1" ht="12" customHeight="1" x14ac:dyDescent="0.2">
      <c r="A20" s="10" t="s">
        <v>82</v>
      </c>
      <c r="B20" s="276" t="s">
        <v>213</v>
      </c>
      <c r="C20" s="178">
        <v>14679250</v>
      </c>
      <c r="D20" s="178">
        <v>56864971</v>
      </c>
      <c r="E20" s="178">
        <v>56864971</v>
      </c>
    </row>
    <row r="21" spans="1:5" s="274" customFormat="1" ht="12" customHeight="1" thickBot="1" x14ac:dyDescent="0.25">
      <c r="A21" s="12" t="s">
        <v>88</v>
      </c>
      <c r="B21" s="277" t="s">
        <v>214</v>
      </c>
      <c r="C21" s="180"/>
      <c r="D21" s="685">
        <f>10378920+4427176</f>
        <v>14806096</v>
      </c>
      <c r="E21" s="685">
        <f>10378920+4427176</f>
        <v>14806096</v>
      </c>
    </row>
    <row r="22" spans="1:5" s="274" customFormat="1" ht="12" customHeight="1" thickBot="1" x14ac:dyDescent="0.25">
      <c r="A22" s="16" t="s">
        <v>12</v>
      </c>
      <c r="B22" s="17" t="s">
        <v>215</v>
      </c>
      <c r="C22" s="176">
        <f>+C23+C24+C25+C26+C27</f>
        <v>0</v>
      </c>
      <c r="D22" s="176">
        <f>+D23+D24+D25+D26+D27</f>
        <v>0</v>
      </c>
      <c r="E22" s="453">
        <f>+E23+E24+E25+E26+E27</f>
        <v>0</v>
      </c>
    </row>
    <row r="23" spans="1:5" s="274" customFormat="1" ht="12" customHeight="1" x14ac:dyDescent="0.2">
      <c r="A23" s="11" t="s">
        <v>61</v>
      </c>
      <c r="B23" s="275" t="s">
        <v>216</v>
      </c>
      <c r="C23" s="179"/>
      <c r="D23" s="179"/>
      <c r="E23" s="451"/>
    </row>
    <row r="24" spans="1:5" s="274" customFormat="1" ht="12" customHeight="1" x14ac:dyDescent="0.2">
      <c r="A24" s="10" t="s">
        <v>62</v>
      </c>
      <c r="B24" s="276" t="s">
        <v>217</v>
      </c>
      <c r="C24" s="178"/>
      <c r="D24" s="178"/>
      <c r="E24" s="451"/>
    </row>
    <row r="25" spans="1:5" s="274" customFormat="1" ht="12" customHeight="1" x14ac:dyDescent="0.2">
      <c r="A25" s="10" t="s">
        <v>63</v>
      </c>
      <c r="B25" s="276" t="s">
        <v>218</v>
      </c>
      <c r="C25" s="178"/>
      <c r="D25" s="178"/>
      <c r="E25" s="451"/>
    </row>
    <row r="26" spans="1:5" s="274" customFormat="1" ht="12" customHeight="1" x14ac:dyDescent="0.2">
      <c r="A26" s="10" t="s">
        <v>64</v>
      </c>
      <c r="B26" s="276" t="s">
        <v>219</v>
      </c>
      <c r="C26" s="178"/>
      <c r="D26" s="178"/>
      <c r="E26" s="451"/>
    </row>
    <row r="27" spans="1:5" s="274" customFormat="1" ht="12" customHeight="1" x14ac:dyDescent="0.2">
      <c r="A27" s="10" t="s">
        <v>122</v>
      </c>
      <c r="B27" s="276" t="s">
        <v>220</v>
      </c>
      <c r="C27" s="178"/>
      <c r="D27" s="178"/>
      <c r="E27" s="451"/>
    </row>
    <row r="28" spans="1:5" s="274" customFormat="1" ht="12" customHeight="1" thickBot="1" x14ac:dyDescent="0.25">
      <c r="A28" s="12" t="s">
        <v>123</v>
      </c>
      <c r="B28" s="277" t="s">
        <v>221</v>
      </c>
      <c r="C28" s="180"/>
      <c r="D28" s="180"/>
      <c r="E28" s="451"/>
    </row>
    <row r="29" spans="1:5" s="274" customFormat="1" ht="12" customHeight="1" thickBot="1" x14ac:dyDescent="0.25">
      <c r="A29" s="16" t="s">
        <v>124</v>
      </c>
      <c r="B29" s="17" t="s">
        <v>222</v>
      </c>
      <c r="C29" s="182">
        <f>+C30+C33+C34+C35</f>
        <v>8184700</v>
      </c>
      <c r="D29" s="182">
        <f>+D30+D33+D34+D35</f>
        <v>14723071</v>
      </c>
      <c r="E29" s="396">
        <f>+E30+E33+E34+E35</f>
        <v>14723071</v>
      </c>
    </row>
    <row r="30" spans="1:5" s="274" customFormat="1" ht="12" customHeight="1" x14ac:dyDescent="0.2">
      <c r="A30" s="11" t="s">
        <v>223</v>
      </c>
      <c r="B30" s="275" t="s">
        <v>224</v>
      </c>
      <c r="C30" s="278">
        <f>+C31+C32</f>
        <v>8184700</v>
      </c>
      <c r="D30" s="278">
        <f>+D31+D32</f>
        <v>14723071</v>
      </c>
      <c r="E30" s="456">
        <f>+E31+E32</f>
        <v>14723071</v>
      </c>
    </row>
    <row r="31" spans="1:5" s="274" customFormat="1" ht="12" customHeight="1" x14ac:dyDescent="0.2">
      <c r="A31" s="10" t="s">
        <v>225</v>
      </c>
      <c r="B31" s="276" t="s">
        <v>226</v>
      </c>
      <c r="C31" s="178"/>
      <c r="D31" s="178"/>
      <c r="E31" s="451"/>
    </row>
    <row r="32" spans="1:5" s="274" customFormat="1" ht="12" customHeight="1" x14ac:dyDescent="0.2">
      <c r="A32" s="10" t="s">
        <v>227</v>
      </c>
      <c r="B32" s="276" t="s">
        <v>228</v>
      </c>
      <c r="C32" s="178">
        <v>8184700</v>
      </c>
      <c r="D32" s="178">
        <v>14723071</v>
      </c>
      <c r="E32" s="178">
        <v>14723071</v>
      </c>
    </row>
    <row r="33" spans="1:5" s="274" customFormat="1" ht="12" customHeight="1" x14ac:dyDescent="0.2">
      <c r="A33" s="10" t="s">
        <v>229</v>
      </c>
      <c r="B33" s="276" t="s">
        <v>230</v>
      </c>
      <c r="C33" s="178"/>
      <c r="D33" s="178"/>
      <c r="E33" s="451"/>
    </row>
    <row r="34" spans="1:5" s="274" customFormat="1" ht="12" customHeight="1" x14ac:dyDescent="0.2">
      <c r="A34" s="10" t="s">
        <v>231</v>
      </c>
      <c r="B34" s="276" t="s">
        <v>232</v>
      </c>
      <c r="C34" s="178"/>
      <c r="D34" s="178"/>
      <c r="E34" s="451"/>
    </row>
    <row r="35" spans="1:5" s="274" customFormat="1" ht="12" customHeight="1" thickBot="1" x14ac:dyDescent="0.25">
      <c r="A35" s="12" t="s">
        <v>233</v>
      </c>
      <c r="B35" s="277" t="s">
        <v>234</v>
      </c>
      <c r="C35" s="180"/>
      <c r="D35" s="180"/>
      <c r="E35" s="451"/>
    </row>
    <row r="36" spans="1:5" s="274" customFormat="1" ht="12" customHeight="1" thickBot="1" x14ac:dyDescent="0.25">
      <c r="A36" s="16" t="s">
        <v>14</v>
      </c>
      <c r="B36" s="17" t="s">
        <v>235</v>
      </c>
      <c r="C36" s="176">
        <f>SUM(C37:C46)</f>
        <v>0</v>
      </c>
      <c r="D36" s="176">
        <f>SUM(D37:D46)</f>
        <v>0</v>
      </c>
      <c r="E36" s="387">
        <f>SUM(E37:E46)</f>
        <v>0</v>
      </c>
    </row>
    <row r="37" spans="1:5" s="274" customFormat="1" ht="12" customHeight="1" x14ac:dyDescent="0.2">
      <c r="A37" s="11" t="s">
        <v>65</v>
      </c>
      <c r="B37" s="275" t="s">
        <v>236</v>
      </c>
      <c r="C37" s="179"/>
      <c r="D37" s="179"/>
      <c r="E37" s="451"/>
    </row>
    <row r="38" spans="1:5" s="274" customFormat="1" ht="12" customHeight="1" x14ac:dyDescent="0.2">
      <c r="A38" s="10" t="s">
        <v>66</v>
      </c>
      <c r="B38" s="276" t="s">
        <v>237</v>
      </c>
      <c r="C38" s="178"/>
      <c r="D38" s="178"/>
      <c r="E38" s="451"/>
    </row>
    <row r="39" spans="1:5" s="274" customFormat="1" ht="12" customHeight="1" x14ac:dyDescent="0.2">
      <c r="A39" s="10" t="s">
        <v>67</v>
      </c>
      <c r="B39" s="276" t="s">
        <v>238</v>
      </c>
      <c r="C39" s="178"/>
      <c r="D39" s="178"/>
      <c r="E39" s="451"/>
    </row>
    <row r="40" spans="1:5" s="274" customFormat="1" ht="12" customHeight="1" x14ac:dyDescent="0.2">
      <c r="A40" s="10" t="s">
        <v>126</v>
      </c>
      <c r="B40" s="276" t="s">
        <v>239</v>
      </c>
      <c r="C40" s="178"/>
      <c r="D40" s="178"/>
      <c r="E40" s="451"/>
    </row>
    <row r="41" spans="1:5" s="274" customFormat="1" ht="12" customHeight="1" x14ac:dyDescent="0.2">
      <c r="A41" s="10" t="s">
        <v>127</v>
      </c>
      <c r="B41" s="276" t="s">
        <v>240</v>
      </c>
      <c r="C41" s="178"/>
      <c r="D41" s="178"/>
      <c r="E41" s="451"/>
    </row>
    <row r="42" spans="1:5" s="274" customFormat="1" ht="12" customHeight="1" x14ac:dyDescent="0.2">
      <c r="A42" s="10" t="s">
        <v>128</v>
      </c>
      <c r="B42" s="276" t="s">
        <v>241</v>
      </c>
      <c r="C42" s="178"/>
      <c r="D42" s="178"/>
      <c r="E42" s="451"/>
    </row>
    <row r="43" spans="1:5" s="274" customFormat="1" ht="12" customHeight="1" x14ac:dyDescent="0.2">
      <c r="A43" s="10" t="s">
        <v>129</v>
      </c>
      <c r="B43" s="276" t="s">
        <v>242</v>
      </c>
      <c r="C43" s="178"/>
      <c r="D43" s="178"/>
      <c r="E43" s="451"/>
    </row>
    <row r="44" spans="1:5" s="274" customFormat="1" ht="12" customHeight="1" x14ac:dyDescent="0.2">
      <c r="A44" s="10" t="s">
        <v>130</v>
      </c>
      <c r="B44" s="276" t="s">
        <v>243</v>
      </c>
      <c r="C44" s="178"/>
      <c r="D44" s="178"/>
      <c r="E44" s="451"/>
    </row>
    <row r="45" spans="1:5" s="274" customFormat="1" ht="12" customHeight="1" x14ac:dyDescent="0.2">
      <c r="A45" s="10" t="s">
        <v>244</v>
      </c>
      <c r="B45" s="276" t="s">
        <v>245</v>
      </c>
      <c r="C45" s="181"/>
      <c r="D45" s="181"/>
      <c r="E45" s="451"/>
    </row>
    <row r="46" spans="1:5" s="274" customFormat="1" ht="12" customHeight="1" thickBot="1" x14ac:dyDescent="0.25">
      <c r="A46" s="12" t="s">
        <v>246</v>
      </c>
      <c r="B46" s="277" t="s">
        <v>247</v>
      </c>
      <c r="C46" s="252"/>
      <c r="D46" s="252"/>
      <c r="E46" s="451"/>
    </row>
    <row r="47" spans="1:5" s="274" customFormat="1" ht="12" customHeight="1" thickBot="1" x14ac:dyDescent="0.25">
      <c r="A47" s="16" t="s">
        <v>15</v>
      </c>
      <c r="B47" s="17" t="s">
        <v>248</v>
      </c>
      <c r="C47" s="176">
        <f>SUM(C48:C52)</f>
        <v>0</v>
      </c>
      <c r="D47" s="176">
        <f>SUM(D48:D52)</f>
        <v>0</v>
      </c>
      <c r="E47" s="387">
        <f>SUM(E48:E52)</f>
        <v>0</v>
      </c>
    </row>
    <row r="48" spans="1:5" s="274" customFormat="1" ht="12" customHeight="1" x14ac:dyDescent="0.2">
      <c r="A48" s="11" t="s">
        <v>68</v>
      </c>
      <c r="B48" s="275" t="s">
        <v>249</v>
      </c>
      <c r="C48" s="253"/>
      <c r="D48" s="253"/>
      <c r="E48" s="451"/>
    </row>
    <row r="49" spans="1:5" s="274" customFormat="1" ht="12" customHeight="1" x14ac:dyDescent="0.2">
      <c r="A49" s="10" t="s">
        <v>69</v>
      </c>
      <c r="B49" s="276" t="s">
        <v>250</v>
      </c>
      <c r="C49" s="181"/>
      <c r="D49" s="181"/>
      <c r="E49" s="451"/>
    </row>
    <row r="50" spans="1:5" s="274" customFormat="1" ht="12" customHeight="1" x14ac:dyDescent="0.2">
      <c r="A50" s="10" t="s">
        <v>251</v>
      </c>
      <c r="B50" s="276" t="s">
        <v>252</v>
      </c>
      <c r="C50" s="181"/>
      <c r="D50" s="181"/>
      <c r="E50" s="451"/>
    </row>
    <row r="51" spans="1:5" s="274" customFormat="1" ht="12" customHeight="1" x14ac:dyDescent="0.2">
      <c r="A51" s="10" t="s">
        <v>253</v>
      </c>
      <c r="B51" s="276" t="s">
        <v>254</v>
      </c>
      <c r="C51" s="181"/>
      <c r="D51" s="181"/>
      <c r="E51" s="451"/>
    </row>
    <row r="52" spans="1:5" s="274" customFormat="1" ht="12" customHeight="1" thickBot="1" x14ac:dyDescent="0.25">
      <c r="A52" s="12" t="s">
        <v>255</v>
      </c>
      <c r="B52" s="277" t="s">
        <v>256</v>
      </c>
      <c r="C52" s="252"/>
      <c r="D52" s="252"/>
      <c r="E52" s="451"/>
    </row>
    <row r="53" spans="1:5" s="274" customFormat="1" ht="12" customHeight="1" thickBot="1" x14ac:dyDescent="0.25">
      <c r="A53" s="16" t="s">
        <v>131</v>
      </c>
      <c r="B53" s="17" t="s">
        <v>257</v>
      </c>
      <c r="C53" s="176">
        <f>SUM(C54:C56)</f>
        <v>0</v>
      </c>
      <c r="D53" s="176">
        <f>SUM(D54:D56)</f>
        <v>0</v>
      </c>
      <c r="E53" s="387">
        <f>SUM(E54:E56)</f>
        <v>0</v>
      </c>
    </row>
    <row r="54" spans="1:5" s="274" customFormat="1" ht="12" customHeight="1" x14ac:dyDescent="0.2">
      <c r="A54" s="11" t="s">
        <v>70</v>
      </c>
      <c r="B54" s="275" t="s">
        <v>258</v>
      </c>
      <c r="C54" s="179"/>
      <c r="D54" s="179"/>
      <c r="E54" s="451"/>
    </row>
    <row r="55" spans="1:5" s="274" customFormat="1" ht="12" customHeight="1" x14ac:dyDescent="0.2">
      <c r="A55" s="10" t="s">
        <v>71</v>
      </c>
      <c r="B55" s="276" t="s">
        <v>259</v>
      </c>
      <c r="C55" s="178"/>
      <c r="D55" s="178"/>
      <c r="E55" s="451"/>
    </row>
    <row r="56" spans="1:5" s="274" customFormat="1" ht="12" customHeight="1" x14ac:dyDescent="0.2">
      <c r="A56" s="10" t="s">
        <v>260</v>
      </c>
      <c r="B56" s="276" t="s">
        <v>261</v>
      </c>
      <c r="C56" s="178"/>
      <c r="D56" s="178"/>
      <c r="E56" s="451"/>
    </row>
    <row r="57" spans="1:5" s="274" customFormat="1" ht="12" customHeight="1" thickBot="1" x14ac:dyDescent="0.25">
      <c r="A57" s="12" t="s">
        <v>262</v>
      </c>
      <c r="B57" s="277" t="s">
        <v>263</v>
      </c>
      <c r="C57" s="180"/>
      <c r="D57" s="180"/>
      <c r="E57" s="451"/>
    </row>
    <row r="58" spans="1:5" s="274" customFormat="1" ht="12" customHeight="1" thickBot="1" x14ac:dyDescent="0.25">
      <c r="A58" s="16" t="s">
        <v>17</v>
      </c>
      <c r="B58" s="171" t="s">
        <v>264</v>
      </c>
      <c r="C58" s="176">
        <f>SUM(C59:C61)</f>
        <v>0</v>
      </c>
      <c r="D58" s="176">
        <f>SUM(D59:D61)</f>
        <v>0</v>
      </c>
      <c r="E58" s="387">
        <f>SUM(E59:E61)</f>
        <v>0</v>
      </c>
    </row>
    <row r="59" spans="1:5" s="274" customFormat="1" ht="12" customHeight="1" x14ac:dyDescent="0.2">
      <c r="A59" s="11" t="s">
        <v>132</v>
      </c>
      <c r="B59" s="275" t="s">
        <v>265</v>
      </c>
      <c r="C59" s="181"/>
      <c r="D59" s="181"/>
      <c r="E59" s="451"/>
    </row>
    <row r="60" spans="1:5" s="274" customFormat="1" ht="12" customHeight="1" x14ac:dyDescent="0.2">
      <c r="A60" s="10" t="s">
        <v>133</v>
      </c>
      <c r="B60" s="276" t="s">
        <v>266</v>
      </c>
      <c r="C60" s="181"/>
      <c r="D60" s="181"/>
      <c r="E60" s="451"/>
    </row>
    <row r="61" spans="1:5" s="274" customFormat="1" ht="12" customHeight="1" x14ac:dyDescent="0.2">
      <c r="A61" s="10" t="s">
        <v>163</v>
      </c>
      <c r="B61" s="276" t="s">
        <v>267</v>
      </c>
      <c r="C61" s="181"/>
      <c r="D61" s="181"/>
      <c r="E61" s="451"/>
    </row>
    <row r="62" spans="1:5" s="274" customFormat="1" ht="12" customHeight="1" thickBot="1" x14ac:dyDescent="0.25">
      <c r="A62" s="12" t="s">
        <v>268</v>
      </c>
      <c r="B62" s="277" t="s">
        <v>269</v>
      </c>
      <c r="C62" s="181"/>
      <c r="D62" s="181"/>
      <c r="E62" s="451"/>
    </row>
    <row r="63" spans="1:5" s="274" customFormat="1" ht="12" customHeight="1" thickBot="1" x14ac:dyDescent="0.25">
      <c r="A63" s="16" t="s">
        <v>18</v>
      </c>
      <c r="B63" s="17" t="s">
        <v>270</v>
      </c>
      <c r="C63" s="182">
        <f>+C7+C15+C22+C29+C36+C47+C53+C58</f>
        <v>34621777</v>
      </c>
      <c r="D63" s="182">
        <f>+D7+D15+D22+D29+D36+D47+D53+D58</f>
        <v>71588042</v>
      </c>
      <c r="E63" s="396">
        <f>+E7+E15+E22+E29+E36+E47+E53+E58</f>
        <v>71588042</v>
      </c>
    </row>
    <row r="64" spans="1:5" s="274" customFormat="1" ht="12" customHeight="1" thickBot="1" x14ac:dyDescent="0.25">
      <c r="A64" s="279" t="s">
        <v>271</v>
      </c>
      <c r="B64" s="171" t="s">
        <v>272</v>
      </c>
      <c r="C64" s="176">
        <f>SUM(C65:C67)</f>
        <v>0</v>
      </c>
      <c r="D64" s="176">
        <f>SUM(D65:D67)</f>
        <v>0</v>
      </c>
      <c r="E64" s="451"/>
    </row>
    <row r="65" spans="1:5" s="274" customFormat="1" ht="12" customHeight="1" x14ac:dyDescent="0.2">
      <c r="A65" s="11" t="s">
        <v>273</v>
      </c>
      <c r="B65" s="275" t="s">
        <v>274</v>
      </c>
      <c r="C65" s="181"/>
      <c r="D65" s="181"/>
      <c r="E65" s="451"/>
    </row>
    <row r="66" spans="1:5" s="274" customFormat="1" ht="12" customHeight="1" x14ac:dyDescent="0.2">
      <c r="A66" s="10" t="s">
        <v>275</v>
      </c>
      <c r="B66" s="276" t="s">
        <v>276</v>
      </c>
      <c r="C66" s="181"/>
      <c r="D66" s="181"/>
      <c r="E66" s="451"/>
    </row>
    <row r="67" spans="1:5" s="274" customFormat="1" ht="12" customHeight="1" thickBot="1" x14ac:dyDescent="0.25">
      <c r="A67" s="12" t="s">
        <v>277</v>
      </c>
      <c r="B67" s="280" t="s">
        <v>278</v>
      </c>
      <c r="C67" s="181"/>
      <c r="D67" s="181"/>
      <c r="E67" s="451"/>
    </row>
    <row r="68" spans="1:5" s="274" customFormat="1" ht="12" customHeight="1" thickBot="1" x14ac:dyDescent="0.25">
      <c r="A68" s="279" t="s">
        <v>279</v>
      </c>
      <c r="B68" s="171" t="s">
        <v>280</v>
      </c>
      <c r="C68" s="176">
        <f>SUM(C69:C72)</f>
        <v>0</v>
      </c>
      <c r="D68" s="176">
        <f>SUM(D69:D72)</f>
        <v>0</v>
      </c>
      <c r="E68" s="387">
        <f>SUM(E69:E72)</f>
        <v>0</v>
      </c>
    </row>
    <row r="69" spans="1:5" s="274" customFormat="1" ht="12" customHeight="1" x14ac:dyDescent="0.2">
      <c r="A69" s="11" t="s">
        <v>106</v>
      </c>
      <c r="B69" s="275" t="s">
        <v>281</v>
      </c>
      <c r="C69" s="181"/>
      <c r="D69" s="181"/>
      <c r="E69" s="451"/>
    </row>
    <row r="70" spans="1:5" s="274" customFormat="1" ht="12" customHeight="1" x14ac:dyDescent="0.2">
      <c r="A70" s="10" t="s">
        <v>107</v>
      </c>
      <c r="B70" s="276" t="s">
        <v>282</v>
      </c>
      <c r="C70" s="181"/>
      <c r="D70" s="181"/>
      <c r="E70" s="451"/>
    </row>
    <row r="71" spans="1:5" s="274" customFormat="1" ht="12" customHeight="1" x14ac:dyDescent="0.2">
      <c r="A71" s="10" t="s">
        <v>283</v>
      </c>
      <c r="B71" s="276" t="s">
        <v>284</v>
      </c>
      <c r="C71" s="181"/>
      <c r="D71" s="181"/>
      <c r="E71" s="451"/>
    </row>
    <row r="72" spans="1:5" s="274" customFormat="1" ht="12" customHeight="1" thickBot="1" x14ac:dyDescent="0.25">
      <c r="A72" s="12" t="s">
        <v>285</v>
      </c>
      <c r="B72" s="277" t="s">
        <v>286</v>
      </c>
      <c r="C72" s="181"/>
      <c r="D72" s="181"/>
      <c r="E72" s="451"/>
    </row>
    <row r="73" spans="1:5" s="274" customFormat="1" ht="12" customHeight="1" thickBot="1" x14ac:dyDescent="0.25">
      <c r="A73" s="279" t="s">
        <v>287</v>
      </c>
      <c r="B73" s="171" t="s">
        <v>288</v>
      </c>
      <c r="C73" s="176">
        <f>SUM(C74:C75)</f>
        <v>58240000</v>
      </c>
      <c r="D73" s="176">
        <f>SUM(D74:D75)</f>
        <v>1823400</v>
      </c>
      <c r="E73" s="387">
        <f>SUM(E74:E75)</f>
        <v>1823400</v>
      </c>
    </row>
    <row r="74" spans="1:5" s="274" customFormat="1" ht="12" customHeight="1" x14ac:dyDescent="0.2">
      <c r="A74" s="11" t="s">
        <v>289</v>
      </c>
      <c r="B74" s="275" t="s">
        <v>431</v>
      </c>
      <c r="C74" s="181">
        <v>58240000</v>
      </c>
      <c r="D74" s="181">
        <v>1823400</v>
      </c>
      <c r="E74" s="181">
        <v>1823400</v>
      </c>
    </row>
    <row r="75" spans="1:5" s="274" customFormat="1" ht="12" customHeight="1" thickBot="1" x14ac:dyDescent="0.25">
      <c r="A75" s="12" t="s">
        <v>291</v>
      </c>
      <c r="B75" s="277" t="s">
        <v>292</v>
      </c>
      <c r="C75" s="181"/>
      <c r="D75" s="181"/>
      <c r="E75" s="451"/>
    </row>
    <row r="76" spans="1:5" s="274" customFormat="1" ht="12" customHeight="1" thickBot="1" x14ac:dyDescent="0.25">
      <c r="A76" s="279" t="s">
        <v>293</v>
      </c>
      <c r="B76" s="171" t="s">
        <v>294</v>
      </c>
      <c r="C76" s="176">
        <f>SUM(C77:C79)</f>
        <v>0</v>
      </c>
      <c r="D76" s="176">
        <f>SUM(D77:D79)</f>
        <v>0</v>
      </c>
      <c r="E76" s="387">
        <f>SUM(E77:E79)</f>
        <v>0</v>
      </c>
    </row>
    <row r="77" spans="1:5" s="274" customFormat="1" ht="12" customHeight="1" x14ac:dyDescent="0.2">
      <c r="A77" s="11" t="s">
        <v>295</v>
      </c>
      <c r="B77" s="275" t="s">
        <v>296</v>
      </c>
      <c r="C77" s="181"/>
      <c r="D77" s="181"/>
      <c r="E77" s="451"/>
    </row>
    <row r="78" spans="1:5" s="274" customFormat="1" ht="12" customHeight="1" x14ac:dyDescent="0.2">
      <c r="A78" s="10" t="s">
        <v>297</v>
      </c>
      <c r="B78" s="276" t="s">
        <v>298</v>
      </c>
      <c r="C78" s="181"/>
      <c r="D78" s="181"/>
      <c r="E78" s="451"/>
    </row>
    <row r="79" spans="1:5" s="274" customFormat="1" ht="12" customHeight="1" thickBot="1" x14ac:dyDescent="0.25">
      <c r="A79" s="12" t="s">
        <v>299</v>
      </c>
      <c r="B79" s="277" t="s">
        <v>300</v>
      </c>
      <c r="C79" s="181"/>
      <c r="D79" s="181"/>
      <c r="E79" s="451"/>
    </row>
    <row r="80" spans="1:5" s="274" customFormat="1" ht="12" customHeight="1" thickBot="1" x14ac:dyDescent="0.25">
      <c r="A80" s="279" t="s">
        <v>301</v>
      </c>
      <c r="B80" s="171" t="s">
        <v>302</v>
      </c>
      <c r="C80" s="176">
        <f>SUM(C81:C84)</f>
        <v>0</v>
      </c>
      <c r="D80" s="176">
        <f>SUM(D81:D84)</f>
        <v>0</v>
      </c>
      <c r="E80" s="387">
        <f>SUM(E81:E84)</f>
        <v>0</v>
      </c>
    </row>
    <row r="81" spans="1:5" s="274" customFormat="1" ht="12" customHeight="1" x14ac:dyDescent="0.2">
      <c r="A81" s="281" t="s">
        <v>303</v>
      </c>
      <c r="B81" s="275" t="s">
        <v>304</v>
      </c>
      <c r="C81" s="181"/>
      <c r="D81" s="181"/>
      <c r="E81" s="451"/>
    </row>
    <row r="82" spans="1:5" s="274" customFormat="1" ht="12" customHeight="1" x14ac:dyDescent="0.2">
      <c r="A82" s="282" t="s">
        <v>305</v>
      </c>
      <c r="B82" s="276" t="s">
        <v>306</v>
      </c>
      <c r="C82" s="181"/>
      <c r="D82" s="181"/>
      <c r="E82" s="451"/>
    </row>
    <row r="83" spans="1:5" s="274" customFormat="1" ht="12" customHeight="1" x14ac:dyDescent="0.2">
      <c r="A83" s="282" t="s">
        <v>307</v>
      </c>
      <c r="B83" s="276" t="s">
        <v>308</v>
      </c>
      <c r="C83" s="181"/>
      <c r="D83" s="181"/>
      <c r="E83" s="451"/>
    </row>
    <row r="84" spans="1:5" s="274" customFormat="1" ht="12" customHeight="1" thickBot="1" x14ac:dyDescent="0.25">
      <c r="A84" s="283" t="s">
        <v>309</v>
      </c>
      <c r="B84" s="277" t="s">
        <v>310</v>
      </c>
      <c r="C84" s="181"/>
      <c r="D84" s="181"/>
      <c r="E84" s="451"/>
    </row>
    <row r="85" spans="1:5" s="274" customFormat="1" ht="13.5" customHeight="1" thickBot="1" x14ac:dyDescent="0.25">
      <c r="A85" s="279" t="s">
        <v>311</v>
      </c>
      <c r="B85" s="171" t="s">
        <v>312</v>
      </c>
      <c r="C85" s="284"/>
      <c r="D85" s="284"/>
      <c r="E85" s="402"/>
    </row>
    <row r="86" spans="1:5" s="274" customFormat="1" ht="15.75" customHeight="1" thickBot="1" x14ac:dyDescent="0.25">
      <c r="A86" s="279" t="s">
        <v>313</v>
      </c>
      <c r="B86" s="285" t="s">
        <v>314</v>
      </c>
      <c r="C86" s="182">
        <f>+C64+C68+C73+C76+C80+C85</f>
        <v>58240000</v>
      </c>
      <c r="D86" s="182">
        <f>+D64+D68+D73+D76+D80+D85</f>
        <v>1823400</v>
      </c>
      <c r="E86" s="396">
        <f>+E64+E68+E73+E76+E80+E85</f>
        <v>1823400</v>
      </c>
    </row>
    <row r="87" spans="1:5" s="274" customFormat="1" ht="16.5" customHeight="1" thickBot="1" x14ac:dyDescent="0.25">
      <c r="A87" s="286" t="s">
        <v>315</v>
      </c>
      <c r="B87" s="287" t="s">
        <v>316</v>
      </c>
      <c r="C87" s="182">
        <f>+C63+C86</f>
        <v>92861777</v>
      </c>
      <c r="D87" s="182">
        <f>+D63+D86</f>
        <v>73411442</v>
      </c>
      <c r="E87" s="396">
        <f>+E63+E86</f>
        <v>73411442</v>
      </c>
    </row>
    <row r="88" spans="1:5" s="274" customFormat="1" ht="51" customHeight="1" x14ac:dyDescent="0.2">
      <c r="A88" s="1"/>
      <c r="B88" s="2"/>
      <c r="C88" s="2"/>
      <c r="D88" s="183"/>
    </row>
    <row r="89" spans="1:5" ht="16.5" customHeight="1" x14ac:dyDescent="0.25">
      <c r="A89" s="733" t="s">
        <v>38</v>
      </c>
      <c r="B89" s="733"/>
      <c r="C89" s="733"/>
      <c r="D89" s="733"/>
    </row>
    <row r="90" spans="1:5" s="288" customFormat="1" ht="16.5" customHeight="1" thickBot="1" x14ac:dyDescent="0.3">
      <c r="A90" s="734" t="s">
        <v>112</v>
      </c>
      <c r="B90" s="734"/>
      <c r="C90" s="323"/>
      <c r="D90" s="267" t="s">
        <v>1104</v>
      </c>
    </row>
    <row r="91" spans="1:5" ht="38.1" customHeight="1" thickBot="1" x14ac:dyDescent="0.3">
      <c r="A91" s="19" t="s">
        <v>59</v>
      </c>
      <c r="B91" s="20" t="s">
        <v>39</v>
      </c>
      <c r="C91" s="28" t="s">
        <v>938</v>
      </c>
      <c r="D91" s="28" t="s">
        <v>939</v>
      </c>
      <c r="E91" s="455" t="s">
        <v>940</v>
      </c>
    </row>
    <row r="92" spans="1:5" s="273" customFormat="1" ht="12" customHeight="1" thickBot="1" x14ac:dyDescent="0.25">
      <c r="A92" s="25">
        <v>1</v>
      </c>
      <c r="B92" s="26">
        <v>2</v>
      </c>
      <c r="C92" s="27">
        <v>3</v>
      </c>
      <c r="D92" s="27">
        <v>4</v>
      </c>
      <c r="E92" s="674">
        <v>5</v>
      </c>
    </row>
    <row r="93" spans="1:5" ht="12" customHeight="1" thickBot="1" x14ac:dyDescent="0.3">
      <c r="A93" s="18" t="s">
        <v>10</v>
      </c>
      <c r="B93" s="24" t="s">
        <v>317</v>
      </c>
      <c r="C93" s="175">
        <f>SUM(C94:C98)</f>
        <v>27863950</v>
      </c>
      <c r="D93" s="175">
        <f>SUM(D94:D98)</f>
        <v>62139664</v>
      </c>
      <c r="E93" s="453">
        <f>SUM(E94:E98)</f>
        <v>62139664</v>
      </c>
    </row>
    <row r="94" spans="1:5" ht="12" customHeight="1" x14ac:dyDescent="0.25">
      <c r="A94" s="13" t="s">
        <v>72</v>
      </c>
      <c r="B94" s="6" t="s">
        <v>40</v>
      </c>
      <c r="C94" s="177">
        <v>13331985</v>
      </c>
      <c r="D94" s="177">
        <v>36913348</v>
      </c>
      <c r="E94" s="177">
        <v>36913348</v>
      </c>
    </row>
    <row r="95" spans="1:5" ht="12" customHeight="1" x14ac:dyDescent="0.25">
      <c r="A95" s="10" t="s">
        <v>73</v>
      </c>
      <c r="B95" s="4" t="s">
        <v>134</v>
      </c>
      <c r="C95" s="178">
        <v>1347265</v>
      </c>
      <c r="D95" s="178">
        <v>3707623</v>
      </c>
      <c r="E95" s="178">
        <v>3707623</v>
      </c>
    </row>
    <row r="96" spans="1:5" ht="12" customHeight="1" x14ac:dyDescent="0.25">
      <c r="A96" s="10" t="s">
        <v>74</v>
      </c>
      <c r="B96" s="4" t="s">
        <v>98</v>
      </c>
      <c r="C96" s="180">
        <v>11250000</v>
      </c>
      <c r="D96" s="180">
        <v>18535143</v>
      </c>
      <c r="E96" s="180">
        <v>18535143</v>
      </c>
    </row>
    <row r="97" spans="1:5" ht="12" customHeight="1" x14ac:dyDescent="0.25">
      <c r="A97" s="10" t="s">
        <v>75</v>
      </c>
      <c r="B97" s="7" t="s">
        <v>135</v>
      </c>
      <c r="C97" s="180">
        <v>1494700</v>
      </c>
      <c r="D97" s="180">
        <v>2728550</v>
      </c>
      <c r="E97" s="180">
        <v>2728550</v>
      </c>
    </row>
    <row r="98" spans="1:5" ht="12" customHeight="1" x14ac:dyDescent="0.25">
      <c r="A98" s="10" t="s">
        <v>83</v>
      </c>
      <c r="B98" s="15" t="s">
        <v>136</v>
      </c>
      <c r="C98" s="180">
        <v>440000</v>
      </c>
      <c r="D98" s="180">
        <v>255000</v>
      </c>
      <c r="E98" s="180">
        <v>255000</v>
      </c>
    </row>
    <row r="99" spans="1:5" ht="12" customHeight="1" x14ac:dyDescent="0.25">
      <c r="A99" s="10" t="s">
        <v>76</v>
      </c>
      <c r="B99" s="4" t="s">
        <v>318</v>
      </c>
      <c r="C99" s="180"/>
      <c r="D99" s="180"/>
      <c r="E99" s="665"/>
    </row>
    <row r="100" spans="1:5" ht="12" customHeight="1" x14ac:dyDescent="0.25">
      <c r="A100" s="10" t="s">
        <v>77</v>
      </c>
      <c r="B100" s="81" t="s">
        <v>319</v>
      </c>
      <c r="C100" s="180"/>
      <c r="D100" s="180"/>
      <c r="E100" s="665"/>
    </row>
    <row r="101" spans="1:5" ht="12" customHeight="1" x14ac:dyDescent="0.25">
      <c r="A101" s="10" t="s">
        <v>84</v>
      </c>
      <c r="B101" s="82" t="s">
        <v>320</v>
      </c>
      <c r="C101" s="180"/>
      <c r="D101" s="180"/>
      <c r="E101" s="665"/>
    </row>
    <row r="102" spans="1:5" ht="12" customHeight="1" x14ac:dyDescent="0.25">
      <c r="A102" s="10" t="s">
        <v>85</v>
      </c>
      <c r="B102" s="82" t="s">
        <v>321</v>
      </c>
      <c r="C102" s="180"/>
      <c r="D102" s="180"/>
      <c r="E102" s="665"/>
    </row>
    <row r="103" spans="1:5" ht="12" customHeight="1" x14ac:dyDescent="0.25">
      <c r="A103" s="10" t="s">
        <v>86</v>
      </c>
      <c r="B103" s="81" t="s">
        <v>322</v>
      </c>
      <c r="C103" s="180">
        <v>25000</v>
      </c>
      <c r="D103" s="180"/>
      <c r="E103" s="665"/>
    </row>
    <row r="104" spans="1:5" ht="12" customHeight="1" x14ac:dyDescent="0.25">
      <c r="A104" s="10" t="s">
        <v>87</v>
      </c>
      <c r="B104" s="81" t="s">
        <v>323</v>
      </c>
      <c r="C104" s="180"/>
      <c r="D104" s="180"/>
      <c r="E104" s="665"/>
    </row>
    <row r="105" spans="1:5" ht="12" customHeight="1" x14ac:dyDescent="0.25">
      <c r="A105" s="10" t="s">
        <v>89</v>
      </c>
      <c r="B105" s="82" t="s">
        <v>324</v>
      </c>
      <c r="C105" s="180"/>
      <c r="D105" s="180"/>
      <c r="E105" s="665"/>
    </row>
    <row r="106" spans="1:5" ht="12" customHeight="1" x14ac:dyDescent="0.25">
      <c r="A106" s="9" t="s">
        <v>137</v>
      </c>
      <c r="B106" s="83" t="s">
        <v>325</v>
      </c>
      <c r="C106" s="180"/>
      <c r="D106" s="180"/>
      <c r="E106" s="665"/>
    </row>
    <row r="107" spans="1:5" ht="12" customHeight="1" x14ac:dyDescent="0.25">
      <c r="A107" s="10" t="s">
        <v>326</v>
      </c>
      <c r="B107" s="83" t="s">
        <v>327</v>
      </c>
      <c r="C107" s="180"/>
      <c r="D107" s="180"/>
      <c r="E107" s="665"/>
    </row>
    <row r="108" spans="1:5" ht="12" customHeight="1" thickBot="1" x14ac:dyDescent="0.3">
      <c r="A108" s="14" t="s">
        <v>328</v>
      </c>
      <c r="B108" s="84" t="s">
        <v>329</v>
      </c>
      <c r="C108" s="184">
        <v>415000</v>
      </c>
      <c r="D108" s="184">
        <v>255000</v>
      </c>
      <c r="E108" s="665">
        <v>255000</v>
      </c>
    </row>
    <row r="109" spans="1:5" ht="12" customHeight="1" thickBot="1" x14ac:dyDescent="0.3">
      <c r="A109" s="16" t="s">
        <v>11</v>
      </c>
      <c r="B109" s="23" t="s">
        <v>330</v>
      </c>
      <c r="C109" s="176">
        <f>+C110+C112+C114</f>
        <v>58240000</v>
      </c>
      <c r="D109" s="176">
        <f>+D110+D112+D114</f>
        <v>4513951</v>
      </c>
      <c r="E109" s="387">
        <f>+E110+E112+E114</f>
        <v>4513951</v>
      </c>
    </row>
    <row r="110" spans="1:5" ht="12" customHeight="1" x14ac:dyDescent="0.25">
      <c r="A110" s="11" t="s">
        <v>78</v>
      </c>
      <c r="B110" s="4" t="s">
        <v>162</v>
      </c>
      <c r="C110" s="179">
        <v>43000000</v>
      </c>
      <c r="D110" s="179">
        <v>4513951</v>
      </c>
      <c r="E110" s="179">
        <v>4513951</v>
      </c>
    </row>
    <row r="111" spans="1:5" ht="12" customHeight="1" x14ac:dyDescent="0.25">
      <c r="A111" s="11" t="s">
        <v>79</v>
      </c>
      <c r="B111" s="8" t="s">
        <v>331</v>
      </c>
      <c r="C111" s="179">
        <v>43000000</v>
      </c>
      <c r="D111" s="179">
        <v>3833090</v>
      </c>
      <c r="E111" s="179">
        <v>3833090</v>
      </c>
    </row>
    <row r="112" spans="1:5" ht="12" customHeight="1" x14ac:dyDescent="0.25">
      <c r="A112" s="11" t="s">
        <v>80</v>
      </c>
      <c r="B112" s="8" t="s">
        <v>138</v>
      </c>
      <c r="C112" s="178">
        <v>15240000</v>
      </c>
      <c r="D112" s="178"/>
      <c r="E112" s="665"/>
    </row>
    <row r="113" spans="1:5" ht="12" customHeight="1" x14ac:dyDescent="0.25">
      <c r="A113" s="11" t="s">
        <v>81</v>
      </c>
      <c r="B113" s="8" t="s">
        <v>332</v>
      </c>
      <c r="C113" s="289">
        <v>15240000</v>
      </c>
      <c r="D113" s="289"/>
      <c r="E113" s="665"/>
    </row>
    <row r="114" spans="1:5" ht="12" customHeight="1" x14ac:dyDescent="0.25">
      <c r="A114" s="11" t="s">
        <v>82</v>
      </c>
      <c r="B114" s="173" t="s">
        <v>164</v>
      </c>
      <c r="C114" s="289"/>
      <c r="D114" s="289"/>
      <c r="E114" s="289"/>
    </row>
    <row r="115" spans="1:5" ht="12" customHeight="1" x14ac:dyDescent="0.25">
      <c r="A115" s="11" t="s">
        <v>88</v>
      </c>
      <c r="B115" s="172" t="s">
        <v>333</v>
      </c>
      <c r="C115" s="289"/>
      <c r="D115" s="289"/>
      <c r="E115" s="665"/>
    </row>
    <row r="116" spans="1:5" ht="12" customHeight="1" x14ac:dyDescent="0.25">
      <c r="A116" s="11" t="s">
        <v>90</v>
      </c>
      <c r="B116" s="290" t="s">
        <v>334</v>
      </c>
      <c r="C116" s="289"/>
      <c r="D116" s="289"/>
      <c r="E116" s="665"/>
    </row>
    <row r="117" spans="1:5" x14ac:dyDescent="0.25">
      <c r="A117" s="11" t="s">
        <v>139</v>
      </c>
      <c r="B117" s="82" t="s">
        <v>321</v>
      </c>
      <c r="C117" s="289"/>
      <c r="D117" s="289"/>
      <c r="E117" s="665"/>
    </row>
    <row r="118" spans="1:5" ht="12" customHeight="1" x14ac:dyDescent="0.25">
      <c r="A118" s="11" t="s">
        <v>140</v>
      </c>
      <c r="B118" s="82" t="s">
        <v>335</v>
      </c>
      <c r="C118" s="289"/>
      <c r="D118" s="289"/>
      <c r="E118" s="665"/>
    </row>
    <row r="119" spans="1:5" ht="12" customHeight="1" x14ac:dyDescent="0.25">
      <c r="A119" s="11" t="s">
        <v>141</v>
      </c>
      <c r="B119" s="82" t="s">
        <v>336</v>
      </c>
      <c r="C119" s="289"/>
      <c r="D119" s="289"/>
      <c r="E119" s="665"/>
    </row>
    <row r="120" spans="1:5" ht="12" customHeight="1" x14ac:dyDescent="0.25">
      <c r="A120" s="11" t="s">
        <v>337</v>
      </c>
      <c r="B120" s="82" t="s">
        <v>324</v>
      </c>
      <c r="C120" s="289"/>
      <c r="D120" s="289"/>
      <c r="E120" s="289"/>
    </row>
    <row r="121" spans="1:5" ht="12" customHeight="1" x14ac:dyDescent="0.25">
      <c r="A121" s="11" t="s">
        <v>338</v>
      </c>
      <c r="B121" s="82" t="s">
        <v>339</v>
      </c>
      <c r="C121" s="289"/>
      <c r="D121" s="289"/>
      <c r="E121" s="665"/>
    </row>
    <row r="122" spans="1:5" ht="16.5" thickBot="1" x14ac:dyDescent="0.3">
      <c r="A122" s="9" t="s">
        <v>340</v>
      </c>
      <c r="B122" s="82" t="s">
        <v>341</v>
      </c>
      <c r="C122" s="291"/>
      <c r="D122" s="291"/>
      <c r="E122" s="665"/>
    </row>
    <row r="123" spans="1:5" ht="12" customHeight="1" thickBot="1" x14ac:dyDescent="0.3">
      <c r="A123" s="16" t="s">
        <v>12</v>
      </c>
      <c r="B123" s="69" t="s">
        <v>342</v>
      </c>
      <c r="C123" s="176">
        <f>+C124+C125</f>
        <v>0</v>
      </c>
      <c r="D123" s="176">
        <f>+D124+D125</f>
        <v>0</v>
      </c>
      <c r="E123" s="387">
        <f>+E124+E125</f>
        <v>0</v>
      </c>
    </row>
    <row r="124" spans="1:5" ht="12" customHeight="1" x14ac:dyDescent="0.25">
      <c r="A124" s="11" t="s">
        <v>61</v>
      </c>
      <c r="B124" s="5" t="s">
        <v>49</v>
      </c>
      <c r="C124" s="179"/>
      <c r="D124" s="179"/>
      <c r="E124" s="465"/>
    </row>
    <row r="125" spans="1:5" ht="12" customHeight="1" thickBot="1" x14ac:dyDescent="0.3">
      <c r="A125" s="12" t="s">
        <v>62</v>
      </c>
      <c r="B125" s="8" t="s">
        <v>50</v>
      </c>
      <c r="C125" s="180"/>
      <c r="D125" s="180"/>
      <c r="E125" s="465"/>
    </row>
    <row r="126" spans="1:5" ht="12" customHeight="1" thickBot="1" x14ac:dyDescent="0.3">
      <c r="A126" s="16" t="s">
        <v>13</v>
      </c>
      <c r="B126" s="69" t="s">
        <v>343</v>
      </c>
      <c r="C126" s="176">
        <f>+C93+C109+C123</f>
        <v>86103950</v>
      </c>
      <c r="D126" s="176">
        <f>+D93+D109+D123</f>
        <v>66653615</v>
      </c>
      <c r="E126" s="387">
        <f>+E93+E109+E123</f>
        <v>66653615</v>
      </c>
    </row>
    <row r="127" spans="1:5" ht="12" customHeight="1" thickBot="1" x14ac:dyDescent="0.3">
      <c r="A127" s="16" t="s">
        <v>14</v>
      </c>
      <c r="B127" s="69" t="s">
        <v>344</v>
      </c>
      <c r="C127" s="176">
        <f>+C128+C129+C130</f>
        <v>6757827</v>
      </c>
      <c r="D127" s="176">
        <f>+D128+D129+D130</f>
        <v>6757827</v>
      </c>
      <c r="E127" s="176">
        <f>+E128+E129+E130</f>
        <v>6757827</v>
      </c>
    </row>
    <row r="128" spans="1:5" ht="12" customHeight="1" x14ac:dyDescent="0.25">
      <c r="A128" s="11" t="s">
        <v>65</v>
      </c>
      <c r="B128" s="5" t="s">
        <v>345</v>
      </c>
      <c r="C128" s="289"/>
      <c r="D128" s="289"/>
      <c r="E128" s="465"/>
    </row>
    <row r="129" spans="1:5" ht="12" customHeight="1" x14ac:dyDescent="0.25">
      <c r="A129" s="11" t="s">
        <v>66</v>
      </c>
      <c r="B129" s="5" t="s">
        <v>346</v>
      </c>
      <c r="C129" s="289"/>
      <c r="D129" s="289"/>
      <c r="E129" s="465"/>
    </row>
    <row r="130" spans="1:5" ht="12" customHeight="1" thickBot="1" x14ac:dyDescent="0.3">
      <c r="A130" s="9" t="s">
        <v>67</v>
      </c>
      <c r="B130" s="3" t="s">
        <v>347</v>
      </c>
      <c r="C130" s="289">
        <v>6757827</v>
      </c>
      <c r="D130" s="289">
        <v>6757827</v>
      </c>
      <c r="E130" s="289">
        <v>6757827</v>
      </c>
    </row>
    <row r="131" spans="1:5" ht="12" customHeight="1" thickBot="1" x14ac:dyDescent="0.3">
      <c r="A131" s="16" t="s">
        <v>15</v>
      </c>
      <c r="B131" s="69" t="s">
        <v>348</v>
      </c>
      <c r="C131" s="176">
        <f>+C132+C133+C134+C135</f>
        <v>0</v>
      </c>
      <c r="D131" s="176">
        <f>+D132+D133+D134+D135</f>
        <v>0</v>
      </c>
      <c r="E131" s="387">
        <f>+E132+E133+E134+E135</f>
        <v>0</v>
      </c>
    </row>
    <row r="132" spans="1:5" ht="12" customHeight="1" x14ac:dyDescent="0.25">
      <c r="A132" s="11" t="s">
        <v>68</v>
      </c>
      <c r="B132" s="5" t="s">
        <v>349</v>
      </c>
      <c r="C132" s="289"/>
      <c r="D132" s="289"/>
      <c r="E132" s="465"/>
    </row>
    <row r="133" spans="1:5" ht="12" customHeight="1" x14ac:dyDescent="0.25">
      <c r="A133" s="11" t="s">
        <v>69</v>
      </c>
      <c r="B133" s="5" t="s">
        <v>350</v>
      </c>
      <c r="C133" s="289"/>
      <c r="D133" s="289"/>
      <c r="E133" s="465"/>
    </row>
    <row r="134" spans="1:5" ht="12" customHeight="1" x14ac:dyDescent="0.25">
      <c r="A134" s="11" t="s">
        <v>251</v>
      </c>
      <c r="B134" s="5" t="s">
        <v>351</v>
      </c>
      <c r="C134" s="289"/>
      <c r="D134" s="289"/>
      <c r="E134" s="465"/>
    </row>
    <row r="135" spans="1:5" ht="12" customHeight="1" thickBot="1" x14ac:dyDescent="0.3">
      <c r="A135" s="9" t="s">
        <v>253</v>
      </c>
      <c r="B135" s="3" t="s">
        <v>352</v>
      </c>
      <c r="C135" s="289"/>
      <c r="D135" s="289"/>
      <c r="E135" s="465"/>
    </row>
    <row r="136" spans="1:5" ht="12" customHeight="1" thickBot="1" x14ac:dyDescent="0.3">
      <c r="A136" s="16" t="s">
        <v>16</v>
      </c>
      <c r="B136" s="69" t="s">
        <v>353</v>
      </c>
      <c r="C136" s="182">
        <f>+C137+C138+C139+C140</f>
        <v>0</v>
      </c>
      <c r="D136" s="182">
        <f>+D137+D138+D139+D140</f>
        <v>0</v>
      </c>
      <c r="E136" s="396">
        <f>+E137+E138+E139+E140</f>
        <v>0</v>
      </c>
    </row>
    <row r="137" spans="1:5" ht="12" customHeight="1" x14ac:dyDescent="0.25">
      <c r="A137" s="11" t="s">
        <v>70</v>
      </c>
      <c r="B137" s="5" t="s">
        <v>354</v>
      </c>
      <c r="C137" s="289"/>
      <c r="D137" s="289"/>
      <c r="E137" s="465"/>
    </row>
    <row r="138" spans="1:5" ht="12" customHeight="1" x14ac:dyDescent="0.25">
      <c r="A138" s="11" t="s">
        <v>71</v>
      </c>
      <c r="B138" s="5" t="s">
        <v>355</v>
      </c>
      <c r="C138" s="289"/>
      <c r="D138" s="289"/>
      <c r="E138" s="465"/>
    </row>
    <row r="139" spans="1:5" ht="12" customHeight="1" x14ac:dyDescent="0.25">
      <c r="A139" s="11" t="s">
        <v>260</v>
      </c>
      <c r="B139" s="5" t="s">
        <v>356</v>
      </c>
      <c r="C139" s="289"/>
      <c r="D139" s="289"/>
      <c r="E139" s="465"/>
    </row>
    <row r="140" spans="1:5" ht="12" customHeight="1" thickBot="1" x14ac:dyDescent="0.3">
      <c r="A140" s="9" t="s">
        <v>262</v>
      </c>
      <c r="B140" s="3" t="s">
        <v>357</v>
      </c>
      <c r="C140" s="289"/>
      <c r="D140" s="289"/>
      <c r="E140" s="465"/>
    </row>
    <row r="141" spans="1:5" ht="12" customHeight="1" thickBot="1" x14ac:dyDescent="0.3">
      <c r="A141" s="16" t="s">
        <v>17</v>
      </c>
      <c r="B141" s="69" t="s">
        <v>358</v>
      </c>
      <c r="C141" s="185">
        <f>+C142+C143+C144+C145</f>
        <v>0</v>
      </c>
      <c r="D141" s="185">
        <f>+D142+D143+D144+D145</f>
        <v>0</v>
      </c>
      <c r="E141" s="435">
        <f>+E142+E143+E144+E145</f>
        <v>0</v>
      </c>
    </row>
    <row r="142" spans="1:5" ht="12" customHeight="1" x14ac:dyDescent="0.25">
      <c r="A142" s="11" t="s">
        <v>132</v>
      </c>
      <c r="B142" s="5" t="s">
        <v>359</v>
      </c>
      <c r="C142" s="289"/>
      <c r="D142" s="289"/>
      <c r="E142" s="465"/>
    </row>
    <row r="143" spans="1:5" ht="12" customHeight="1" x14ac:dyDescent="0.25">
      <c r="A143" s="11" t="s">
        <v>133</v>
      </c>
      <c r="B143" s="5" t="s">
        <v>360</v>
      </c>
      <c r="C143" s="289"/>
      <c r="D143" s="289"/>
      <c r="E143" s="465"/>
    </row>
    <row r="144" spans="1:5" ht="12" customHeight="1" x14ac:dyDescent="0.25">
      <c r="A144" s="11" t="s">
        <v>163</v>
      </c>
      <c r="B144" s="5" t="s">
        <v>361</v>
      </c>
      <c r="C144" s="289"/>
      <c r="D144" s="289"/>
      <c r="E144" s="465"/>
    </row>
    <row r="145" spans="1:10" ht="12" customHeight="1" thickBot="1" x14ac:dyDescent="0.3">
      <c r="A145" s="11" t="s">
        <v>268</v>
      </c>
      <c r="B145" s="5" t="s">
        <v>362</v>
      </c>
      <c r="C145" s="289"/>
      <c r="D145" s="289"/>
      <c r="E145" s="465"/>
    </row>
    <row r="146" spans="1:10" ht="15" customHeight="1" thickBot="1" x14ac:dyDescent="0.3">
      <c r="A146" s="16" t="s">
        <v>18</v>
      </c>
      <c r="B146" s="69" t="s">
        <v>363</v>
      </c>
      <c r="C146" s="292">
        <f>+C127+C131+C136+C141</f>
        <v>6757827</v>
      </c>
      <c r="D146" s="292">
        <f>+D127+D131+D136+D141</f>
        <v>6757827</v>
      </c>
      <c r="E146" s="436">
        <f>+E127+E131+E136+E141</f>
        <v>6757827</v>
      </c>
      <c r="G146" s="293"/>
      <c r="H146" s="294"/>
      <c r="I146" s="294"/>
      <c r="J146" s="294"/>
    </row>
    <row r="147" spans="1:10" s="274" customFormat="1" ht="12.95" customHeight="1" thickBot="1" x14ac:dyDescent="0.25">
      <c r="A147" s="174" t="s">
        <v>19</v>
      </c>
      <c r="B147" s="243" t="s">
        <v>364</v>
      </c>
      <c r="C147" s="292">
        <f>+C126+C146</f>
        <v>92861777</v>
      </c>
      <c r="D147" s="292">
        <f>+D126+D146</f>
        <v>73411442</v>
      </c>
      <c r="E147" s="436">
        <f>+E126+E146</f>
        <v>73411442</v>
      </c>
    </row>
    <row r="148" spans="1:10" ht="7.5" customHeight="1" x14ac:dyDescent="0.25"/>
    <row r="149" spans="1:10" x14ac:dyDescent="0.25">
      <c r="A149" s="729" t="s">
        <v>365</v>
      </c>
      <c r="B149" s="729"/>
      <c r="C149" s="729"/>
      <c r="D149" s="729"/>
    </row>
    <row r="150" spans="1:10" ht="15" customHeight="1" thickBot="1" x14ac:dyDescent="0.3">
      <c r="A150" s="730" t="s">
        <v>113</v>
      </c>
      <c r="B150" s="730"/>
      <c r="C150" s="322"/>
      <c r="D150" s="186" t="s">
        <v>1129</v>
      </c>
    </row>
    <row r="151" spans="1:10" ht="13.5" customHeight="1" thickBot="1" x14ac:dyDescent="0.3">
      <c r="A151" s="16">
        <v>1</v>
      </c>
      <c r="B151" s="23" t="s">
        <v>366</v>
      </c>
      <c r="C151" s="176">
        <f>+C63-C126</f>
        <v>-51482173</v>
      </c>
      <c r="D151" s="176">
        <f>+D63-D126</f>
        <v>4934427</v>
      </c>
      <c r="E151" s="387">
        <f>+E63-E126</f>
        <v>4934427</v>
      </c>
    </row>
    <row r="152" spans="1:10" ht="27.75" customHeight="1" thickBot="1" x14ac:dyDescent="0.3">
      <c r="A152" s="16" t="s">
        <v>11</v>
      </c>
      <c r="B152" s="23" t="s">
        <v>367</v>
      </c>
      <c r="C152" s="176">
        <f>+C86-C146</f>
        <v>51482173</v>
      </c>
      <c r="D152" s="176">
        <f>+D86-D146</f>
        <v>-4934427</v>
      </c>
      <c r="E152" s="387">
        <f>+E86-E146</f>
        <v>-4934427</v>
      </c>
    </row>
  </sheetData>
  <mergeCells count="8">
    <mergeCell ref="A149:D149"/>
    <mergeCell ref="A150:B150"/>
    <mergeCell ref="A1:D1"/>
    <mergeCell ref="A2:G2"/>
    <mergeCell ref="A3:D3"/>
    <mergeCell ref="A4:B4"/>
    <mergeCell ref="A89:D89"/>
    <mergeCell ref="A90:B90"/>
  </mergeCells>
  <phoneticPr fontId="28" type="noConversion"/>
  <pageMargins left="0.75" right="0.75" top="1" bottom="1" header="0.5" footer="0.5"/>
  <pageSetup paperSize="9" scale="70" fitToWidth="3" fitToHeight="2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N8" sqref="N8"/>
    </sheetView>
  </sheetViews>
  <sheetFormatPr defaultRowHeight="12.75" x14ac:dyDescent="0.2"/>
  <cols>
    <col min="1" max="1" width="4.83203125" customWidth="1"/>
    <col min="2" max="2" width="41.83203125" customWidth="1"/>
    <col min="3" max="3" width="12.33203125" customWidth="1"/>
    <col min="5" max="5" width="10.33203125" customWidth="1"/>
    <col min="6" max="6" width="14.33203125" customWidth="1"/>
    <col min="7" max="7" width="10.6640625" customWidth="1"/>
    <col min="8" max="8" width="16.1640625" customWidth="1"/>
    <col min="9" max="9" width="12.83203125" customWidth="1"/>
    <col min="10" max="10" width="11.5" customWidth="1"/>
  </cols>
  <sheetData>
    <row r="1" spans="1:11" x14ac:dyDescent="0.2">
      <c r="A1" s="790" t="s">
        <v>633</v>
      </c>
      <c r="B1" s="790"/>
      <c r="C1" s="790"/>
      <c r="D1" s="790"/>
      <c r="E1" s="790"/>
      <c r="F1" s="790"/>
      <c r="G1" s="790"/>
      <c r="H1" s="790"/>
      <c r="I1" s="790"/>
      <c r="J1" s="790"/>
      <c r="K1" s="790"/>
    </row>
    <row r="2" spans="1:11" x14ac:dyDescent="0.2">
      <c r="A2" s="782" t="s">
        <v>982</v>
      </c>
      <c r="B2" s="731"/>
      <c r="C2" s="731"/>
      <c r="D2" s="731"/>
      <c r="E2" s="731"/>
      <c r="F2" s="731"/>
      <c r="G2" s="731"/>
      <c r="H2" s="731"/>
      <c r="I2" s="731"/>
      <c r="J2" s="731"/>
      <c r="K2" s="731"/>
    </row>
    <row r="3" spans="1:11" x14ac:dyDescent="0.2">
      <c r="A3" s="852" t="s">
        <v>893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</row>
    <row r="4" spans="1:11" ht="136.5" customHeight="1" x14ac:dyDescent="0.2">
      <c r="A4" s="654" t="s">
        <v>440</v>
      </c>
      <c r="B4" s="654" t="s">
        <v>52</v>
      </c>
      <c r="C4" s="654" t="s">
        <v>894</v>
      </c>
      <c r="D4" s="654" t="s">
        <v>895</v>
      </c>
      <c r="E4" s="654" t="s">
        <v>896</v>
      </c>
      <c r="F4" s="654" t="s">
        <v>897</v>
      </c>
      <c r="G4" s="654" t="s">
        <v>898</v>
      </c>
      <c r="H4" s="654" t="s">
        <v>899</v>
      </c>
      <c r="I4" s="654" t="s">
        <v>900</v>
      </c>
      <c r="J4" s="654" t="s">
        <v>901</v>
      </c>
      <c r="K4" s="654" t="s">
        <v>902</v>
      </c>
    </row>
    <row r="5" spans="1:11" ht="15" x14ac:dyDescent="0.2">
      <c r="A5" s="510">
        <v>1</v>
      </c>
      <c r="B5" s="510">
        <v>2</v>
      </c>
      <c r="C5" s="510">
        <v>3</v>
      </c>
      <c r="D5" s="510">
        <v>4</v>
      </c>
      <c r="E5" s="510">
        <v>5</v>
      </c>
      <c r="F5" s="510">
        <v>6</v>
      </c>
      <c r="G5" s="510">
        <v>7</v>
      </c>
      <c r="H5" s="510">
        <v>8</v>
      </c>
      <c r="I5" s="510">
        <v>9</v>
      </c>
      <c r="J5" s="510">
        <v>10</v>
      </c>
      <c r="K5" s="510">
        <v>11</v>
      </c>
    </row>
    <row r="6" spans="1:11" ht="37.5" customHeight="1" x14ac:dyDescent="0.2">
      <c r="A6" s="511" t="s">
        <v>399</v>
      </c>
      <c r="B6" s="514" t="s">
        <v>1024</v>
      </c>
      <c r="C6" s="515">
        <v>37337557</v>
      </c>
      <c r="D6" s="515">
        <v>0</v>
      </c>
      <c r="E6" s="515">
        <v>0</v>
      </c>
      <c r="F6" s="515">
        <v>37337557</v>
      </c>
      <c r="G6" s="515">
        <v>0</v>
      </c>
      <c r="H6" s="515">
        <v>332754722</v>
      </c>
      <c r="I6" s="515">
        <v>37337557</v>
      </c>
      <c r="J6" s="515">
        <v>0</v>
      </c>
      <c r="K6" s="515">
        <v>0</v>
      </c>
    </row>
    <row r="7" spans="1:11" ht="35.25" customHeight="1" x14ac:dyDescent="0.2">
      <c r="A7" s="511" t="s">
        <v>51</v>
      </c>
      <c r="B7" s="514" t="s">
        <v>1025</v>
      </c>
      <c r="C7" s="515">
        <v>0</v>
      </c>
      <c r="D7" s="515">
        <v>0</v>
      </c>
      <c r="E7" s="515">
        <v>0</v>
      </c>
      <c r="F7" s="515">
        <v>0</v>
      </c>
      <c r="G7" s="515">
        <v>0</v>
      </c>
      <c r="H7" s="515">
        <v>33554586</v>
      </c>
      <c r="I7" s="515">
        <v>0</v>
      </c>
      <c r="J7" s="515">
        <v>0</v>
      </c>
      <c r="K7" s="515">
        <v>0</v>
      </c>
    </row>
    <row r="8" spans="1:11" ht="42.75" customHeight="1" x14ac:dyDescent="0.2">
      <c r="A8" s="511" t="s">
        <v>444</v>
      </c>
      <c r="B8" s="514" t="s">
        <v>1026</v>
      </c>
      <c r="C8" s="515">
        <v>50700967</v>
      </c>
      <c r="D8" s="515">
        <v>0</v>
      </c>
      <c r="E8" s="515">
        <v>3719667</v>
      </c>
      <c r="F8" s="515">
        <v>54420634</v>
      </c>
      <c r="G8" s="515">
        <v>0</v>
      </c>
      <c r="H8" s="515">
        <v>60736488</v>
      </c>
      <c r="I8" s="515">
        <v>54420634</v>
      </c>
      <c r="J8" s="515">
        <v>0</v>
      </c>
      <c r="K8" s="515">
        <v>0</v>
      </c>
    </row>
    <row r="9" spans="1:11" ht="64.5" customHeight="1" x14ac:dyDescent="0.2">
      <c r="A9" s="511" t="s">
        <v>646</v>
      </c>
      <c r="B9" s="514" t="s">
        <v>1027</v>
      </c>
      <c r="C9" s="515">
        <v>7603515</v>
      </c>
      <c r="D9" s="515">
        <v>0</v>
      </c>
      <c r="E9" s="515">
        <v>943223</v>
      </c>
      <c r="F9" s="515">
        <v>8793738</v>
      </c>
      <c r="G9" s="515">
        <v>247000</v>
      </c>
      <c r="H9" s="515">
        <v>12577097</v>
      </c>
      <c r="I9" s="515">
        <v>8793738</v>
      </c>
      <c r="J9" s="515">
        <v>247000</v>
      </c>
      <c r="K9" s="515">
        <v>0</v>
      </c>
    </row>
    <row r="10" spans="1:11" ht="30.75" customHeight="1" x14ac:dyDescent="0.2">
      <c r="A10" s="511" t="s">
        <v>450</v>
      </c>
      <c r="B10" s="514" t="s">
        <v>1028</v>
      </c>
      <c r="C10" s="515">
        <v>1335852</v>
      </c>
      <c r="D10" s="515">
        <v>0</v>
      </c>
      <c r="E10" s="515">
        <v>127224</v>
      </c>
      <c r="F10" s="515">
        <v>1515402</v>
      </c>
      <c r="G10" s="515">
        <v>52326</v>
      </c>
      <c r="H10" s="515">
        <v>3019467</v>
      </c>
      <c r="I10" s="515">
        <v>1515402</v>
      </c>
      <c r="J10" s="515">
        <v>52326</v>
      </c>
      <c r="K10" s="515">
        <v>0</v>
      </c>
    </row>
    <row r="11" spans="1:11" ht="28.5" customHeight="1" x14ac:dyDescent="0.2">
      <c r="A11" s="511" t="s">
        <v>649</v>
      </c>
      <c r="B11" s="514" t="s">
        <v>1029</v>
      </c>
      <c r="C11" s="515">
        <v>96977891</v>
      </c>
      <c r="D11" s="515">
        <v>0</v>
      </c>
      <c r="E11" s="515">
        <v>4790114</v>
      </c>
      <c r="F11" s="515">
        <v>102067331</v>
      </c>
      <c r="G11" s="515">
        <v>299326</v>
      </c>
      <c r="H11" s="515">
        <v>442642360</v>
      </c>
      <c r="I11" s="515">
        <v>102067331</v>
      </c>
      <c r="J11" s="515">
        <v>299326</v>
      </c>
      <c r="K11" s="515">
        <v>0</v>
      </c>
    </row>
    <row r="12" spans="1:11" x14ac:dyDescent="0.2">
      <c r="A12" s="525"/>
      <c r="B12" s="526"/>
      <c r="C12" s="527"/>
      <c r="D12" s="527"/>
      <c r="E12" s="527"/>
      <c r="F12" s="527"/>
      <c r="G12" s="527"/>
      <c r="H12" s="527"/>
      <c r="I12" s="527"/>
      <c r="J12" s="527"/>
      <c r="K12" s="527"/>
    </row>
  </sheetData>
  <mergeCells count="3">
    <mergeCell ref="A3:K3"/>
    <mergeCell ref="A1:K1"/>
    <mergeCell ref="A2:K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G27" sqref="G27"/>
    </sheetView>
  </sheetViews>
  <sheetFormatPr defaultRowHeight="12.75" x14ac:dyDescent="0.2"/>
  <cols>
    <col min="1" max="1" width="6.83203125" customWidth="1"/>
    <col min="2" max="2" width="56.6640625" customWidth="1"/>
    <col min="3" max="3" width="19.33203125" customWidth="1"/>
  </cols>
  <sheetData>
    <row r="1" spans="1:3" x14ac:dyDescent="0.2">
      <c r="A1" s="790" t="s">
        <v>633</v>
      </c>
      <c r="B1" s="790"/>
      <c r="C1" s="790"/>
    </row>
    <row r="2" spans="1:3" x14ac:dyDescent="0.2">
      <c r="A2" s="782" t="s">
        <v>983</v>
      </c>
      <c r="B2" s="731"/>
      <c r="C2" s="731"/>
    </row>
    <row r="3" spans="1:3" x14ac:dyDescent="0.2">
      <c r="A3" s="777" t="s">
        <v>1033</v>
      </c>
      <c r="B3" s="794"/>
      <c r="C3" s="794"/>
    </row>
    <row r="4" spans="1:3" ht="15" x14ac:dyDescent="0.2">
      <c r="A4" s="512" t="s">
        <v>440</v>
      </c>
      <c r="B4" s="512" t="s">
        <v>52</v>
      </c>
      <c r="C4" s="512" t="s">
        <v>621</v>
      </c>
    </row>
    <row r="5" spans="1:3" ht="15" x14ac:dyDescent="0.2">
      <c r="A5" s="512">
        <v>1</v>
      </c>
      <c r="B5" s="512">
        <v>2</v>
      </c>
      <c r="C5" s="512">
        <v>3</v>
      </c>
    </row>
    <row r="6" spans="1:3" ht="43.5" customHeight="1" x14ac:dyDescent="0.2">
      <c r="A6" t="s">
        <v>402</v>
      </c>
      <c r="B6" t="s">
        <v>1030</v>
      </c>
      <c r="C6">
        <v>299326</v>
      </c>
    </row>
    <row r="7" spans="1:3" ht="41.25" customHeight="1" x14ac:dyDescent="0.2">
      <c r="A7" t="s">
        <v>563</v>
      </c>
      <c r="B7" t="s">
        <v>1031</v>
      </c>
      <c r="C7">
        <v>401000</v>
      </c>
    </row>
    <row r="8" spans="1:3" ht="77.25" customHeight="1" x14ac:dyDescent="0.2">
      <c r="A8" t="s">
        <v>458</v>
      </c>
      <c r="B8" t="s">
        <v>1032</v>
      </c>
      <c r="C8">
        <v>64029448</v>
      </c>
    </row>
    <row r="9" spans="1:3" ht="23.25" customHeight="1" x14ac:dyDescent="0.2">
      <c r="A9" t="s">
        <v>473</v>
      </c>
      <c r="B9" t="s">
        <v>903</v>
      </c>
      <c r="C9">
        <v>299326</v>
      </c>
    </row>
  </sheetData>
  <mergeCells count="3">
    <mergeCell ref="A3:C3"/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workbookViewId="0">
      <selection activeCell="C57" sqref="C57"/>
    </sheetView>
  </sheetViews>
  <sheetFormatPr defaultRowHeight="12.75" x14ac:dyDescent="0.2"/>
  <cols>
    <col min="1" max="1" width="7" customWidth="1"/>
    <col min="2" max="2" width="35.83203125" customWidth="1"/>
    <col min="3" max="3" width="12.6640625" customWidth="1"/>
    <col min="4" max="4" width="12.83203125" customWidth="1"/>
    <col min="5" max="5" width="12" customWidth="1"/>
    <col min="6" max="6" width="13.5" customWidth="1"/>
    <col min="7" max="7" width="13.6640625" customWidth="1"/>
    <col min="8" max="8" width="10.6640625" customWidth="1"/>
    <col min="9" max="9" width="15" customWidth="1"/>
  </cols>
  <sheetData>
    <row r="1" spans="1:9" x14ac:dyDescent="0.2">
      <c r="A1" s="790" t="s">
        <v>633</v>
      </c>
      <c r="B1" s="790"/>
      <c r="C1" s="790"/>
      <c r="D1" s="790"/>
      <c r="E1" s="790"/>
      <c r="F1" s="790"/>
      <c r="G1" s="790"/>
      <c r="H1" s="790"/>
      <c r="I1" s="790"/>
    </row>
    <row r="2" spans="1:9" x14ac:dyDescent="0.2">
      <c r="A2" s="782" t="s">
        <v>984</v>
      </c>
      <c r="B2" s="731"/>
      <c r="C2" s="731"/>
      <c r="D2" s="731"/>
      <c r="E2" s="731"/>
      <c r="F2" s="731"/>
      <c r="G2" s="731"/>
      <c r="H2" s="731"/>
      <c r="I2" s="731"/>
    </row>
    <row r="3" spans="1:9" x14ac:dyDescent="0.2">
      <c r="A3" s="852" t="s">
        <v>904</v>
      </c>
      <c r="B3" s="853"/>
      <c r="C3" s="853"/>
      <c r="D3" s="853"/>
      <c r="E3" s="853"/>
      <c r="F3" s="853"/>
      <c r="G3" s="853"/>
      <c r="H3" s="853"/>
      <c r="I3" s="853"/>
    </row>
    <row r="4" spans="1:9" ht="159" customHeight="1" x14ac:dyDescent="0.2">
      <c r="A4" s="654" t="s">
        <v>440</v>
      </c>
      <c r="B4" s="654" t="s">
        <v>52</v>
      </c>
      <c r="C4" s="654" t="s">
        <v>441</v>
      </c>
      <c r="D4" s="654" t="s">
        <v>442</v>
      </c>
      <c r="E4" s="654" t="s">
        <v>905</v>
      </c>
      <c r="F4" s="654" t="s">
        <v>906</v>
      </c>
      <c r="G4" s="654" t="s">
        <v>907</v>
      </c>
      <c r="H4" s="654" t="s">
        <v>908</v>
      </c>
      <c r="I4" s="654" t="s">
        <v>909</v>
      </c>
    </row>
    <row r="5" spans="1:9" ht="14.25" customHeight="1" x14ac:dyDescent="0.2">
      <c r="A5" s="655">
        <v>2</v>
      </c>
      <c r="B5" s="655">
        <v>3</v>
      </c>
      <c r="C5" s="655">
        <v>4</v>
      </c>
      <c r="D5" s="655">
        <v>5</v>
      </c>
      <c r="E5" s="655">
        <v>6</v>
      </c>
      <c r="F5" s="655">
        <v>7</v>
      </c>
      <c r="G5" s="655">
        <v>8</v>
      </c>
      <c r="H5" s="655">
        <v>9</v>
      </c>
      <c r="I5" s="655">
        <v>10</v>
      </c>
    </row>
    <row r="6" spans="1:9" ht="27" customHeight="1" x14ac:dyDescent="0.2">
      <c r="A6" t="s">
        <v>399</v>
      </c>
      <c r="B6" t="s">
        <v>443</v>
      </c>
      <c r="C6">
        <v>103129153</v>
      </c>
      <c r="D6">
        <v>129689848</v>
      </c>
      <c r="E6">
        <v>0</v>
      </c>
      <c r="F6">
        <v>129689848</v>
      </c>
      <c r="G6">
        <v>282600000</v>
      </c>
      <c r="H6">
        <v>0</v>
      </c>
      <c r="I6">
        <v>129689848</v>
      </c>
    </row>
    <row r="7" spans="1:9" ht="15.75" customHeight="1" x14ac:dyDescent="0.2">
      <c r="A7" t="s">
        <v>51</v>
      </c>
      <c r="B7" t="s">
        <v>910</v>
      </c>
      <c r="C7">
        <v>2873660</v>
      </c>
      <c r="D7">
        <v>4510631</v>
      </c>
      <c r="E7">
        <v>0</v>
      </c>
      <c r="F7">
        <v>4510631</v>
      </c>
      <c r="G7">
        <v>0</v>
      </c>
      <c r="H7">
        <v>0</v>
      </c>
      <c r="I7">
        <v>4510631</v>
      </c>
    </row>
    <row r="8" spans="1:9" ht="17.25" customHeight="1" x14ac:dyDescent="0.2">
      <c r="A8" t="s">
        <v>444</v>
      </c>
      <c r="B8" t="s">
        <v>445</v>
      </c>
      <c r="C8">
        <v>6932239</v>
      </c>
      <c r="D8">
        <v>6376963</v>
      </c>
      <c r="E8">
        <v>0</v>
      </c>
      <c r="F8">
        <v>6376963</v>
      </c>
      <c r="G8">
        <v>0</v>
      </c>
      <c r="H8">
        <v>0</v>
      </c>
      <c r="I8">
        <v>6376963</v>
      </c>
    </row>
    <row r="9" spans="1:9" ht="18" customHeight="1" x14ac:dyDescent="0.2">
      <c r="A9" t="s">
        <v>446</v>
      </c>
      <c r="B9" t="s">
        <v>447</v>
      </c>
      <c r="C9">
        <v>2570650</v>
      </c>
      <c r="D9">
        <v>2288250</v>
      </c>
      <c r="E9">
        <v>0</v>
      </c>
      <c r="F9">
        <v>2288250</v>
      </c>
      <c r="G9">
        <v>0</v>
      </c>
      <c r="H9">
        <v>0</v>
      </c>
      <c r="I9">
        <v>2288250</v>
      </c>
    </row>
    <row r="10" spans="1:9" ht="16.5" customHeight="1" x14ac:dyDescent="0.2">
      <c r="A10" t="s">
        <v>448</v>
      </c>
      <c r="B10" t="s">
        <v>449</v>
      </c>
      <c r="C10">
        <v>3424333</v>
      </c>
      <c r="D10">
        <v>4406456</v>
      </c>
      <c r="E10">
        <v>0</v>
      </c>
      <c r="F10">
        <v>4406456</v>
      </c>
      <c r="G10">
        <v>0</v>
      </c>
      <c r="H10">
        <v>0</v>
      </c>
      <c r="I10">
        <v>4406456</v>
      </c>
    </row>
    <row r="11" spans="1:9" ht="20.25" customHeight="1" x14ac:dyDescent="0.2">
      <c r="A11" t="s">
        <v>450</v>
      </c>
      <c r="B11" t="s">
        <v>451</v>
      </c>
      <c r="C11">
        <v>2099000</v>
      </c>
      <c r="D11">
        <v>2206282</v>
      </c>
      <c r="E11">
        <v>0</v>
      </c>
      <c r="F11">
        <v>2206282</v>
      </c>
      <c r="G11">
        <v>0</v>
      </c>
      <c r="H11">
        <v>0</v>
      </c>
      <c r="I11">
        <v>2206282</v>
      </c>
    </row>
    <row r="12" spans="1:9" ht="16.5" customHeight="1" x14ac:dyDescent="0.2">
      <c r="A12" t="s">
        <v>452</v>
      </c>
      <c r="B12" t="s">
        <v>453</v>
      </c>
      <c r="C12">
        <v>350000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</row>
    <row r="13" spans="1:9" ht="15.75" customHeight="1" x14ac:dyDescent="0.2">
      <c r="A13" t="s">
        <v>454</v>
      </c>
      <c r="B13" t="s">
        <v>455</v>
      </c>
      <c r="C13">
        <v>7543020</v>
      </c>
      <c r="D13">
        <v>2410136</v>
      </c>
      <c r="E13">
        <v>0</v>
      </c>
      <c r="F13">
        <v>2410136</v>
      </c>
      <c r="G13">
        <v>0</v>
      </c>
      <c r="H13">
        <v>0</v>
      </c>
      <c r="I13">
        <v>2410136</v>
      </c>
    </row>
    <row r="14" spans="1:9" ht="28.5" customHeight="1" x14ac:dyDescent="0.2">
      <c r="A14" t="s">
        <v>456</v>
      </c>
      <c r="B14" t="s">
        <v>457</v>
      </c>
      <c r="C14">
        <v>128922055</v>
      </c>
      <c r="D14">
        <v>151888566</v>
      </c>
      <c r="E14">
        <v>0</v>
      </c>
      <c r="F14">
        <v>151888566</v>
      </c>
      <c r="G14">
        <v>282600000</v>
      </c>
      <c r="H14">
        <v>0</v>
      </c>
      <c r="I14">
        <v>151888566</v>
      </c>
    </row>
    <row r="15" spans="1:9" ht="28.5" customHeight="1" x14ac:dyDescent="0.2">
      <c r="A15" t="s">
        <v>458</v>
      </c>
      <c r="B15" t="s">
        <v>459</v>
      </c>
      <c r="C15">
        <v>10894812</v>
      </c>
      <c r="D15">
        <v>10894831</v>
      </c>
      <c r="E15">
        <v>0</v>
      </c>
      <c r="F15">
        <v>10894831</v>
      </c>
      <c r="G15">
        <v>0</v>
      </c>
      <c r="H15">
        <v>0</v>
      </c>
      <c r="I15">
        <v>10894831</v>
      </c>
    </row>
    <row r="16" spans="1:9" ht="28.5" customHeight="1" x14ac:dyDescent="0.2">
      <c r="A16" t="s">
        <v>460</v>
      </c>
      <c r="B16" t="s">
        <v>461</v>
      </c>
      <c r="C16">
        <v>1208888</v>
      </c>
      <c r="D16">
        <v>3499160</v>
      </c>
      <c r="E16">
        <v>0</v>
      </c>
      <c r="F16">
        <v>3499160</v>
      </c>
      <c r="G16">
        <v>0</v>
      </c>
      <c r="H16">
        <v>0</v>
      </c>
      <c r="I16">
        <v>3499160</v>
      </c>
    </row>
    <row r="17" spans="1:9" ht="26.25" customHeight="1" x14ac:dyDescent="0.2">
      <c r="A17" t="s">
        <v>462</v>
      </c>
      <c r="B17" t="s">
        <v>463</v>
      </c>
      <c r="C17">
        <v>2472000</v>
      </c>
      <c r="D17">
        <v>3201860</v>
      </c>
      <c r="E17">
        <v>0</v>
      </c>
      <c r="F17">
        <v>3201860</v>
      </c>
      <c r="G17">
        <v>0</v>
      </c>
      <c r="H17">
        <v>0</v>
      </c>
      <c r="I17">
        <v>3201860</v>
      </c>
    </row>
    <row r="18" spans="1:9" ht="29.25" customHeight="1" x14ac:dyDescent="0.2">
      <c r="A18" t="s">
        <v>464</v>
      </c>
      <c r="B18" t="s">
        <v>465</v>
      </c>
      <c r="C18">
        <v>14575700</v>
      </c>
      <c r="D18">
        <v>17595851</v>
      </c>
      <c r="E18">
        <v>0</v>
      </c>
      <c r="F18">
        <v>17595851</v>
      </c>
      <c r="G18">
        <v>0</v>
      </c>
      <c r="H18">
        <v>0</v>
      </c>
      <c r="I18">
        <v>17595851</v>
      </c>
    </row>
    <row r="19" spans="1:9" ht="19.5" customHeight="1" x14ac:dyDescent="0.2">
      <c r="A19" t="s">
        <v>466</v>
      </c>
      <c r="B19" t="s">
        <v>467</v>
      </c>
      <c r="C19">
        <v>143497755</v>
      </c>
      <c r="D19">
        <v>169484417</v>
      </c>
      <c r="E19">
        <v>0</v>
      </c>
      <c r="F19">
        <v>169484417</v>
      </c>
      <c r="G19">
        <v>282600000</v>
      </c>
      <c r="H19">
        <v>0</v>
      </c>
      <c r="I19">
        <v>169484417</v>
      </c>
    </row>
    <row r="20" spans="1:9" ht="27" customHeight="1" x14ac:dyDescent="0.2">
      <c r="A20" t="s">
        <v>468</v>
      </c>
      <c r="B20" t="s">
        <v>1034</v>
      </c>
      <c r="C20">
        <v>27416657</v>
      </c>
      <c r="D20">
        <v>30271602</v>
      </c>
      <c r="E20">
        <v>0</v>
      </c>
      <c r="F20">
        <v>30271602</v>
      </c>
      <c r="G20">
        <v>62172000</v>
      </c>
      <c r="H20">
        <v>0</v>
      </c>
      <c r="I20">
        <v>30271602</v>
      </c>
    </row>
    <row r="21" spans="1:9" ht="27.75" customHeight="1" x14ac:dyDescent="0.2">
      <c r="A21" t="s">
        <v>469</v>
      </c>
      <c r="B21" t="s">
        <v>470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28695798</v>
      </c>
    </row>
    <row r="22" spans="1:9" ht="30.75" customHeight="1" x14ac:dyDescent="0.2">
      <c r="A22" t="s">
        <v>761</v>
      </c>
      <c r="B22" t="s">
        <v>472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739921</v>
      </c>
    </row>
    <row r="23" spans="1:9" ht="18.75" customHeight="1" x14ac:dyDescent="0.2">
      <c r="A23" t="s">
        <v>471</v>
      </c>
      <c r="B23" t="s">
        <v>474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105537</v>
      </c>
    </row>
    <row r="24" spans="1:9" ht="24.75" customHeight="1" x14ac:dyDescent="0.2">
      <c r="A24" t="s">
        <v>1035</v>
      </c>
      <c r="B24" t="s">
        <v>476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730346</v>
      </c>
    </row>
    <row r="25" spans="1:9" ht="30" customHeight="1" x14ac:dyDescent="0.2">
      <c r="A25" t="s">
        <v>475</v>
      </c>
      <c r="B25" t="s">
        <v>478</v>
      </c>
      <c r="C25">
        <v>1420000</v>
      </c>
      <c r="D25">
        <v>2269062</v>
      </c>
      <c r="E25">
        <v>0</v>
      </c>
      <c r="F25">
        <v>2269062</v>
      </c>
      <c r="G25">
        <v>0</v>
      </c>
      <c r="H25">
        <v>0</v>
      </c>
      <c r="I25">
        <v>2269062</v>
      </c>
    </row>
    <row r="26" spans="1:9" ht="27.75" customHeight="1" x14ac:dyDescent="0.2">
      <c r="A26" t="s">
        <v>477</v>
      </c>
      <c r="B26" t="s">
        <v>479</v>
      </c>
      <c r="C26">
        <v>11095000</v>
      </c>
      <c r="D26">
        <v>10063353</v>
      </c>
      <c r="E26">
        <v>0</v>
      </c>
      <c r="F26">
        <v>7425558</v>
      </c>
      <c r="G26">
        <v>0</v>
      </c>
      <c r="H26">
        <v>0</v>
      </c>
      <c r="I26">
        <v>7425558</v>
      </c>
    </row>
    <row r="27" spans="1:9" ht="26.25" customHeight="1" x14ac:dyDescent="0.2">
      <c r="A27" t="s">
        <v>1036</v>
      </c>
      <c r="B27" t="s">
        <v>1037</v>
      </c>
      <c r="C27">
        <v>12515000</v>
      </c>
      <c r="D27">
        <v>12332415</v>
      </c>
      <c r="E27">
        <v>0</v>
      </c>
      <c r="F27">
        <v>9694620</v>
      </c>
      <c r="G27">
        <v>0</v>
      </c>
      <c r="H27">
        <v>0</v>
      </c>
      <c r="I27">
        <v>9694620</v>
      </c>
    </row>
    <row r="28" spans="1:9" ht="29.25" customHeight="1" x14ac:dyDescent="0.2">
      <c r="A28" t="s">
        <v>480</v>
      </c>
      <c r="B28" t="s">
        <v>482</v>
      </c>
      <c r="C28">
        <v>1540000</v>
      </c>
      <c r="D28">
        <v>1860793</v>
      </c>
      <c r="E28">
        <v>0</v>
      </c>
      <c r="F28">
        <v>1860793</v>
      </c>
      <c r="G28">
        <v>0</v>
      </c>
      <c r="H28">
        <v>22200</v>
      </c>
      <c r="I28">
        <v>1860793</v>
      </c>
    </row>
    <row r="29" spans="1:9" ht="27.75" customHeight="1" x14ac:dyDescent="0.2">
      <c r="A29" t="s">
        <v>481</v>
      </c>
      <c r="B29" t="s">
        <v>484</v>
      </c>
      <c r="C29">
        <v>1750000</v>
      </c>
      <c r="D29">
        <v>1267203</v>
      </c>
      <c r="E29">
        <v>0</v>
      </c>
      <c r="F29">
        <v>1267203</v>
      </c>
      <c r="G29">
        <v>5465000</v>
      </c>
      <c r="H29">
        <v>61088</v>
      </c>
      <c r="I29">
        <v>1267203</v>
      </c>
    </row>
    <row r="30" spans="1:9" ht="25.5" customHeight="1" x14ac:dyDescent="0.2">
      <c r="A30" t="s">
        <v>483</v>
      </c>
      <c r="B30" t="s">
        <v>1038</v>
      </c>
      <c r="C30">
        <v>3290000</v>
      </c>
      <c r="D30">
        <v>3127996</v>
      </c>
      <c r="E30">
        <v>0</v>
      </c>
      <c r="F30">
        <v>3127996</v>
      </c>
      <c r="G30">
        <v>5465000</v>
      </c>
      <c r="H30">
        <v>83288</v>
      </c>
      <c r="I30">
        <v>3127996</v>
      </c>
    </row>
    <row r="31" spans="1:9" ht="18" customHeight="1" x14ac:dyDescent="0.2">
      <c r="A31" t="s">
        <v>485</v>
      </c>
      <c r="B31" t="s">
        <v>487</v>
      </c>
      <c r="C31">
        <v>8680000</v>
      </c>
      <c r="D31">
        <v>8541101</v>
      </c>
      <c r="E31">
        <v>0</v>
      </c>
      <c r="F31">
        <v>8541101</v>
      </c>
      <c r="G31">
        <v>25085000</v>
      </c>
      <c r="H31">
        <v>681042</v>
      </c>
      <c r="I31">
        <v>8541101</v>
      </c>
    </row>
    <row r="32" spans="1:9" ht="12.75" customHeight="1" x14ac:dyDescent="0.2">
      <c r="A32" t="s">
        <v>486</v>
      </c>
      <c r="B32" t="s">
        <v>489</v>
      </c>
      <c r="C32">
        <v>11400000</v>
      </c>
      <c r="D32">
        <v>12851937</v>
      </c>
      <c r="E32">
        <v>0</v>
      </c>
      <c r="F32">
        <v>12851937</v>
      </c>
      <c r="G32">
        <v>31217000</v>
      </c>
      <c r="H32">
        <v>1083174</v>
      </c>
      <c r="I32">
        <v>12851937</v>
      </c>
    </row>
    <row r="33" spans="1:9" ht="16.5" customHeight="1" x14ac:dyDescent="0.2">
      <c r="A33" t="s">
        <v>488</v>
      </c>
      <c r="B33" t="s">
        <v>1039</v>
      </c>
      <c r="C33">
        <v>3000000</v>
      </c>
      <c r="D33">
        <v>2097946</v>
      </c>
      <c r="E33">
        <v>0</v>
      </c>
      <c r="F33">
        <v>2097946</v>
      </c>
      <c r="G33">
        <v>2446000</v>
      </c>
      <c r="H33">
        <v>0</v>
      </c>
      <c r="I33">
        <v>2097946</v>
      </c>
    </row>
    <row r="34" spans="1:9" ht="27.75" customHeight="1" x14ac:dyDescent="0.2">
      <c r="A34" t="s">
        <v>917</v>
      </c>
      <c r="B34" t="s">
        <v>492</v>
      </c>
      <c r="C34">
        <v>1580000</v>
      </c>
      <c r="D34">
        <v>3990354</v>
      </c>
      <c r="E34">
        <v>0</v>
      </c>
      <c r="F34">
        <v>3990354</v>
      </c>
      <c r="G34">
        <v>0</v>
      </c>
      <c r="H34">
        <v>0</v>
      </c>
      <c r="I34">
        <v>3990354</v>
      </c>
    </row>
    <row r="35" spans="1:9" ht="23.25" customHeight="1" x14ac:dyDescent="0.2">
      <c r="A35" t="s">
        <v>491</v>
      </c>
      <c r="B35" t="s">
        <v>1040</v>
      </c>
      <c r="C35">
        <v>2100000</v>
      </c>
      <c r="D35">
        <v>1224924</v>
      </c>
      <c r="E35">
        <v>0</v>
      </c>
      <c r="F35">
        <v>1224924</v>
      </c>
      <c r="G35">
        <v>6620000</v>
      </c>
      <c r="H35">
        <v>259165</v>
      </c>
      <c r="I35">
        <v>1224924</v>
      </c>
    </row>
    <row r="36" spans="1:9" ht="27" customHeight="1" x14ac:dyDescent="0.2">
      <c r="A36" t="s">
        <v>493</v>
      </c>
      <c r="B36" t="s">
        <v>495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240186</v>
      </c>
    </row>
    <row r="37" spans="1:9" ht="18.75" customHeight="1" x14ac:dyDescent="0.2">
      <c r="A37" t="s">
        <v>496</v>
      </c>
      <c r="B37" t="s">
        <v>1041</v>
      </c>
      <c r="C37">
        <v>23205898</v>
      </c>
      <c r="D37">
        <v>37858562</v>
      </c>
      <c r="E37">
        <v>0</v>
      </c>
      <c r="F37">
        <v>28299531</v>
      </c>
      <c r="G37">
        <v>4363000</v>
      </c>
      <c r="H37">
        <v>270176</v>
      </c>
      <c r="I37">
        <v>28299531</v>
      </c>
    </row>
    <row r="38" spans="1:9" ht="14.25" customHeight="1" x14ac:dyDescent="0.2">
      <c r="A38" t="s">
        <v>497</v>
      </c>
      <c r="B38" t="s">
        <v>1042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1844</v>
      </c>
    </row>
    <row r="39" spans="1:9" ht="24.75" customHeight="1" x14ac:dyDescent="0.2">
      <c r="A39" t="s">
        <v>1043</v>
      </c>
      <c r="B39" t="s">
        <v>1044</v>
      </c>
      <c r="C39">
        <v>49965898</v>
      </c>
      <c r="D39">
        <v>66564824</v>
      </c>
      <c r="E39">
        <v>0</v>
      </c>
      <c r="F39">
        <v>57005793</v>
      </c>
      <c r="G39">
        <v>69731000</v>
      </c>
      <c r="H39">
        <v>2293557</v>
      </c>
      <c r="I39">
        <v>57005793</v>
      </c>
    </row>
    <row r="40" spans="1:9" ht="15.75" customHeight="1" x14ac:dyDescent="0.2">
      <c r="A40" t="s">
        <v>498</v>
      </c>
      <c r="B40" t="s">
        <v>500</v>
      </c>
      <c r="C40">
        <v>20000</v>
      </c>
      <c r="D40">
        <v>6840</v>
      </c>
      <c r="E40">
        <v>0</v>
      </c>
      <c r="F40">
        <v>6840</v>
      </c>
      <c r="G40">
        <v>0</v>
      </c>
      <c r="H40">
        <v>0</v>
      </c>
      <c r="I40">
        <v>6840</v>
      </c>
    </row>
    <row r="41" spans="1:9" ht="25.5" customHeight="1" x14ac:dyDescent="0.2">
      <c r="A41" t="s">
        <v>499</v>
      </c>
      <c r="B41" t="s">
        <v>1045</v>
      </c>
      <c r="C41">
        <v>0</v>
      </c>
      <c r="D41">
        <v>46120</v>
      </c>
      <c r="E41">
        <v>0</v>
      </c>
      <c r="F41">
        <v>46120</v>
      </c>
      <c r="G41">
        <v>0</v>
      </c>
      <c r="H41">
        <v>0</v>
      </c>
      <c r="I41">
        <v>46120</v>
      </c>
    </row>
    <row r="42" spans="1:9" ht="29.25" customHeight="1" x14ac:dyDescent="0.2">
      <c r="A42" t="s">
        <v>892</v>
      </c>
      <c r="B42" t="s">
        <v>1046</v>
      </c>
      <c r="C42">
        <v>20000</v>
      </c>
      <c r="D42">
        <v>52960</v>
      </c>
      <c r="E42">
        <v>0</v>
      </c>
      <c r="F42">
        <v>52960</v>
      </c>
      <c r="G42">
        <v>0</v>
      </c>
      <c r="H42">
        <v>0</v>
      </c>
      <c r="I42">
        <v>52960</v>
      </c>
    </row>
    <row r="43" spans="1:9" ht="42" customHeight="1" x14ac:dyDescent="0.2">
      <c r="A43" t="s">
        <v>501</v>
      </c>
      <c r="B43" t="s">
        <v>503</v>
      </c>
      <c r="C43">
        <v>17953400</v>
      </c>
      <c r="D43">
        <v>17772909</v>
      </c>
      <c r="E43">
        <v>0</v>
      </c>
      <c r="F43">
        <v>14479766</v>
      </c>
      <c r="G43">
        <v>19402340</v>
      </c>
      <c r="H43">
        <v>576290</v>
      </c>
      <c r="I43">
        <v>14479766</v>
      </c>
    </row>
    <row r="44" spans="1:9" ht="14.25" customHeight="1" x14ac:dyDescent="0.2">
      <c r="A44" t="s">
        <v>502</v>
      </c>
      <c r="B44" t="s">
        <v>505</v>
      </c>
      <c r="C44">
        <v>1250000</v>
      </c>
      <c r="D44">
        <v>149000</v>
      </c>
      <c r="E44">
        <v>0</v>
      </c>
      <c r="F44">
        <v>149000</v>
      </c>
      <c r="G44">
        <v>0</v>
      </c>
      <c r="H44">
        <v>0</v>
      </c>
      <c r="I44">
        <v>149000</v>
      </c>
    </row>
    <row r="45" spans="1:9" ht="14.25" customHeight="1" x14ac:dyDescent="0.2">
      <c r="A45" t="s">
        <v>504</v>
      </c>
      <c r="B45" t="s">
        <v>1047</v>
      </c>
      <c r="C45">
        <v>0</v>
      </c>
      <c r="D45">
        <v>33442</v>
      </c>
      <c r="E45">
        <v>0</v>
      </c>
      <c r="F45">
        <v>33442</v>
      </c>
      <c r="G45">
        <v>0</v>
      </c>
      <c r="H45">
        <v>0</v>
      </c>
      <c r="I45">
        <v>33442</v>
      </c>
    </row>
    <row r="46" spans="1:9" ht="36.75" customHeight="1" x14ac:dyDescent="0.2">
      <c r="A46" t="s">
        <v>1048</v>
      </c>
      <c r="B46" t="s">
        <v>508</v>
      </c>
      <c r="C46">
        <v>1190</v>
      </c>
      <c r="D46">
        <v>729677</v>
      </c>
      <c r="E46">
        <v>0</v>
      </c>
      <c r="F46">
        <v>729677</v>
      </c>
      <c r="G46">
        <v>0</v>
      </c>
      <c r="H46">
        <v>0</v>
      </c>
      <c r="I46">
        <v>729677</v>
      </c>
    </row>
    <row r="47" spans="1:9" ht="27.75" customHeight="1" x14ac:dyDescent="0.2">
      <c r="A47" t="s">
        <v>507</v>
      </c>
      <c r="B47" t="s">
        <v>1049</v>
      </c>
      <c r="C47">
        <v>19204590</v>
      </c>
      <c r="D47">
        <v>18685028</v>
      </c>
      <c r="E47">
        <v>0</v>
      </c>
      <c r="F47">
        <v>15391885</v>
      </c>
      <c r="G47">
        <v>19402340</v>
      </c>
      <c r="H47">
        <v>576290</v>
      </c>
      <c r="I47">
        <v>15391885</v>
      </c>
    </row>
    <row r="48" spans="1:9" ht="24.75" customHeight="1" x14ac:dyDescent="0.2">
      <c r="A48" t="s">
        <v>509</v>
      </c>
      <c r="B48" t="s">
        <v>1050</v>
      </c>
      <c r="C48">
        <v>84995488</v>
      </c>
      <c r="D48">
        <v>100763223</v>
      </c>
      <c r="E48">
        <v>0</v>
      </c>
      <c r="F48">
        <v>85273254</v>
      </c>
      <c r="G48">
        <v>94598340</v>
      </c>
      <c r="H48">
        <v>2953135</v>
      </c>
      <c r="I48">
        <v>85273254</v>
      </c>
    </row>
    <row r="49" spans="1:9" ht="28.5" customHeight="1" x14ac:dyDescent="0.2">
      <c r="A49" t="s">
        <v>663</v>
      </c>
      <c r="B49" t="s">
        <v>1051</v>
      </c>
      <c r="C49">
        <v>0</v>
      </c>
      <c r="D49">
        <v>2388000</v>
      </c>
      <c r="E49">
        <v>0</v>
      </c>
      <c r="F49">
        <v>2388000</v>
      </c>
      <c r="G49">
        <v>0</v>
      </c>
      <c r="H49">
        <v>0</v>
      </c>
      <c r="I49">
        <v>2388000</v>
      </c>
    </row>
    <row r="50" spans="1:9" ht="40.5" customHeight="1" x14ac:dyDescent="0.2">
      <c r="A50" t="s">
        <v>674</v>
      </c>
      <c r="B50" t="s">
        <v>1052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2388000</v>
      </c>
    </row>
    <row r="51" spans="1:9" ht="27.75" customHeight="1" x14ac:dyDescent="0.2">
      <c r="A51" t="s">
        <v>1053</v>
      </c>
      <c r="B51" t="s">
        <v>1054</v>
      </c>
      <c r="C51">
        <v>3142700</v>
      </c>
      <c r="D51">
        <v>3333120</v>
      </c>
      <c r="E51">
        <v>0</v>
      </c>
      <c r="F51">
        <v>3333120</v>
      </c>
      <c r="G51">
        <v>0</v>
      </c>
      <c r="H51">
        <v>0</v>
      </c>
      <c r="I51">
        <v>3333120</v>
      </c>
    </row>
    <row r="52" spans="1:9" ht="36" customHeight="1" x14ac:dyDescent="0.2">
      <c r="A52" t="s">
        <v>1055</v>
      </c>
      <c r="B52" t="s">
        <v>573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565950</v>
      </c>
    </row>
    <row r="53" spans="1:9" ht="42" customHeight="1" x14ac:dyDescent="0.2">
      <c r="A53" t="s">
        <v>1056</v>
      </c>
      <c r="B53" t="s">
        <v>911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754570</v>
      </c>
    </row>
    <row r="54" spans="1:9" ht="27" customHeight="1" x14ac:dyDescent="0.2">
      <c r="A54" t="s">
        <v>1057</v>
      </c>
      <c r="B54" t="s">
        <v>512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2012600</v>
      </c>
    </row>
    <row r="55" spans="1:9" ht="26.25" customHeight="1" x14ac:dyDescent="0.2">
      <c r="A55" t="s">
        <v>511</v>
      </c>
      <c r="B55" t="s">
        <v>1058</v>
      </c>
      <c r="C55">
        <v>3142700</v>
      </c>
      <c r="D55">
        <v>5721120</v>
      </c>
      <c r="E55">
        <v>0</v>
      </c>
      <c r="F55">
        <v>5721120</v>
      </c>
      <c r="G55">
        <v>0</v>
      </c>
      <c r="H55">
        <v>0</v>
      </c>
      <c r="I55">
        <v>5721120</v>
      </c>
    </row>
    <row r="56" spans="1:9" ht="43.5" customHeight="1" x14ac:dyDescent="0.2">
      <c r="A56" t="s">
        <v>1059</v>
      </c>
      <c r="B56" t="s">
        <v>1060</v>
      </c>
      <c r="C56">
        <v>1798853</v>
      </c>
      <c r="D56">
        <v>1946581</v>
      </c>
      <c r="E56">
        <v>0</v>
      </c>
      <c r="F56">
        <v>1946581</v>
      </c>
      <c r="G56">
        <v>0</v>
      </c>
      <c r="H56">
        <v>0</v>
      </c>
      <c r="I56">
        <v>1946581</v>
      </c>
    </row>
    <row r="57" spans="1:9" ht="28.5" customHeight="1" x14ac:dyDescent="0.2">
      <c r="A57" t="s">
        <v>1061</v>
      </c>
      <c r="B57" t="s">
        <v>912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150000</v>
      </c>
    </row>
    <row r="58" spans="1:9" ht="27" customHeight="1" x14ac:dyDescent="0.2">
      <c r="A58" t="s">
        <v>574</v>
      </c>
      <c r="B58" t="s">
        <v>575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1796581</v>
      </c>
    </row>
    <row r="59" spans="1:9" ht="28.5" customHeight="1" x14ac:dyDescent="0.2">
      <c r="A59" t="s">
        <v>1062</v>
      </c>
      <c r="B59" t="s">
        <v>1063</v>
      </c>
      <c r="C59">
        <v>415000</v>
      </c>
      <c r="D59">
        <v>477162</v>
      </c>
      <c r="E59">
        <v>0</v>
      </c>
      <c r="F59">
        <v>477162</v>
      </c>
      <c r="G59">
        <v>0</v>
      </c>
      <c r="H59">
        <v>0</v>
      </c>
      <c r="I59">
        <v>477162</v>
      </c>
    </row>
    <row r="60" spans="1:9" ht="26.25" customHeight="1" x14ac:dyDescent="0.2">
      <c r="A60" t="s">
        <v>706</v>
      </c>
      <c r="B60" t="s">
        <v>1064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20000</v>
      </c>
    </row>
    <row r="61" spans="1:9" ht="29.25" customHeight="1" x14ac:dyDescent="0.2">
      <c r="A61">
        <v>179</v>
      </c>
      <c r="B61" t="s">
        <v>576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457162</v>
      </c>
    </row>
    <row r="62" spans="1:9" ht="27.75" customHeight="1" x14ac:dyDescent="0.2">
      <c r="A62" t="s">
        <v>551</v>
      </c>
      <c r="B62" t="s">
        <v>1065</v>
      </c>
      <c r="C62">
        <v>2213853</v>
      </c>
      <c r="D62">
        <v>2423743</v>
      </c>
      <c r="E62">
        <v>0</v>
      </c>
      <c r="F62">
        <v>2423743</v>
      </c>
      <c r="G62">
        <v>0</v>
      </c>
      <c r="H62">
        <v>0</v>
      </c>
      <c r="I62">
        <v>2423743</v>
      </c>
    </row>
    <row r="63" spans="1:9" ht="16.5" customHeight="1" x14ac:dyDescent="0.2">
      <c r="A63" t="s">
        <v>553</v>
      </c>
      <c r="B63" t="s">
        <v>1066</v>
      </c>
      <c r="C63">
        <v>39763780</v>
      </c>
      <c r="D63">
        <v>53546013</v>
      </c>
      <c r="E63">
        <v>0</v>
      </c>
      <c r="F63">
        <v>10392729</v>
      </c>
      <c r="G63">
        <v>6000000</v>
      </c>
      <c r="H63">
        <v>0</v>
      </c>
      <c r="I63">
        <v>10392729</v>
      </c>
    </row>
    <row r="64" spans="1:9" ht="30" customHeight="1" x14ac:dyDescent="0.2">
      <c r="A64" t="s">
        <v>716</v>
      </c>
      <c r="B64" t="s">
        <v>517</v>
      </c>
      <c r="C64">
        <v>0</v>
      </c>
      <c r="D64">
        <v>496629</v>
      </c>
      <c r="E64">
        <v>0</v>
      </c>
      <c r="F64">
        <v>496629</v>
      </c>
      <c r="G64">
        <v>0</v>
      </c>
      <c r="H64">
        <v>0</v>
      </c>
      <c r="I64">
        <v>496629</v>
      </c>
    </row>
    <row r="65" spans="1:9" ht="27.75" customHeight="1" x14ac:dyDescent="0.2">
      <c r="A65" t="s">
        <v>515</v>
      </c>
      <c r="B65" t="s">
        <v>519</v>
      </c>
      <c r="C65">
        <v>4944218</v>
      </c>
      <c r="D65">
        <v>12736099</v>
      </c>
      <c r="E65">
        <v>0</v>
      </c>
      <c r="F65">
        <v>12736099</v>
      </c>
      <c r="G65">
        <v>0</v>
      </c>
      <c r="H65">
        <v>0</v>
      </c>
      <c r="I65">
        <v>12736099</v>
      </c>
    </row>
    <row r="66" spans="1:9" ht="29.25" customHeight="1" x14ac:dyDescent="0.2">
      <c r="A66" t="s">
        <v>518</v>
      </c>
      <c r="B66" t="s">
        <v>520</v>
      </c>
      <c r="C66">
        <v>12071159</v>
      </c>
      <c r="D66">
        <v>17141957</v>
      </c>
      <c r="E66">
        <v>0</v>
      </c>
      <c r="F66">
        <v>5490571</v>
      </c>
      <c r="G66">
        <v>0</v>
      </c>
      <c r="H66">
        <v>0</v>
      </c>
      <c r="I66">
        <v>5490571</v>
      </c>
    </row>
    <row r="67" spans="1:9" ht="27" customHeight="1" x14ac:dyDescent="0.2">
      <c r="A67" t="s">
        <v>1067</v>
      </c>
      <c r="B67" t="s">
        <v>1068</v>
      </c>
      <c r="C67">
        <v>56779157</v>
      </c>
      <c r="D67">
        <v>83920698</v>
      </c>
      <c r="E67">
        <v>0</v>
      </c>
      <c r="F67">
        <v>29116028</v>
      </c>
      <c r="G67">
        <v>6000000</v>
      </c>
      <c r="H67">
        <v>0</v>
      </c>
      <c r="I67">
        <v>29116028</v>
      </c>
    </row>
    <row r="68" spans="1:9" x14ac:dyDescent="0.2">
      <c r="A68" t="s">
        <v>721</v>
      </c>
      <c r="B68" t="s">
        <v>523</v>
      </c>
      <c r="C68">
        <v>92275536</v>
      </c>
      <c r="D68">
        <v>95745685</v>
      </c>
      <c r="E68">
        <v>0</v>
      </c>
      <c r="F68">
        <v>77567326</v>
      </c>
      <c r="G68">
        <v>0</v>
      </c>
      <c r="H68">
        <v>0</v>
      </c>
      <c r="I68">
        <v>77567326</v>
      </c>
    </row>
    <row r="69" spans="1:9" ht="42.75" customHeight="1" x14ac:dyDescent="0.2">
      <c r="A69" t="s">
        <v>522</v>
      </c>
      <c r="B69" t="s">
        <v>524</v>
      </c>
      <c r="C69">
        <v>25156315</v>
      </c>
      <c r="D69">
        <v>25629935</v>
      </c>
      <c r="E69">
        <v>0</v>
      </c>
      <c r="F69">
        <v>20721778</v>
      </c>
      <c r="G69">
        <v>0</v>
      </c>
      <c r="H69">
        <v>0</v>
      </c>
      <c r="I69">
        <v>20721778</v>
      </c>
    </row>
    <row r="70" spans="1:9" ht="27.75" customHeight="1" x14ac:dyDescent="0.2">
      <c r="A70" t="s">
        <v>994</v>
      </c>
      <c r="B70" t="s">
        <v>1069</v>
      </c>
      <c r="C70">
        <v>117431851</v>
      </c>
      <c r="D70">
        <v>121375620</v>
      </c>
      <c r="E70">
        <v>0</v>
      </c>
      <c r="F70">
        <v>98289104</v>
      </c>
      <c r="G70">
        <v>0</v>
      </c>
      <c r="H70">
        <v>0</v>
      </c>
      <c r="I70">
        <v>98289104</v>
      </c>
    </row>
    <row r="71" spans="1:9" ht="36" customHeight="1" x14ac:dyDescent="0.2">
      <c r="A71" t="s">
        <v>1070</v>
      </c>
      <c r="B71" t="s">
        <v>1071</v>
      </c>
      <c r="C71">
        <v>435477461</v>
      </c>
      <c r="D71">
        <v>513960423</v>
      </c>
      <c r="E71">
        <v>0</v>
      </c>
      <c r="F71">
        <v>420579268</v>
      </c>
      <c r="G71">
        <v>445370340</v>
      </c>
      <c r="H71">
        <v>2953135</v>
      </c>
      <c r="I71">
        <v>420579268</v>
      </c>
    </row>
    <row r="72" spans="1:9" ht="39.75" customHeight="1" x14ac:dyDescent="0.2">
      <c r="A72" s="511"/>
      <c r="B72" s="514"/>
      <c r="C72" s="515"/>
      <c r="D72" s="515"/>
      <c r="E72" s="515"/>
      <c r="F72" s="515"/>
      <c r="G72" s="515"/>
      <c r="H72" s="515"/>
      <c r="I72" s="515"/>
    </row>
    <row r="73" spans="1:9" ht="20.25" customHeight="1" x14ac:dyDescent="0.2">
      <c r="A73" s="513"/>
      <c r="B73" s="516"/>
      <c r="C73" s="517"/>
      <c r="D73" s="517"/>
      <c r="E73" s="517"/>
      <c r="F73" s="517"/>
      <c r="G73" s="517"/>
      <c r="H73" s="517"/>
      <c r="I73" s="517"/>
    </row>
    <row r="74" spans="1:9" ht="42" customHeight="1" x14ac:dyDescent="0.2">
      <c r="A74" s="513"/>
      <c r="B74" s="516"/>
      <c r="C74" s="517"/>
      <c r="D74" s="517"/>
      <c r="E74" s="517"/>
      <c r="F74" s="517"/>
      <c r="G74" s="517"/>
      <c r="H74" s="517"/>
      <c r="I74" s="517"/>
    </row>
  </sheetData>
  <mergeCells count="3">
    <mergeCell ref="A3:I3"/>
    <mergeCell ref="A1:I1"/>
    <mergeCell ref="A2:I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N8" sqref="N8"/>
    </sheetView>
  </sheetViews>
  <sheetFormatPr defaultRowHeight="12.75" x14ac:dyDescent="0.2"/>
  <cols>
    <col min="2" max="2" width="35" customWidth="1"/>
    <col min="3" max="3" width="15" customWidth="1"/>
    <col min="4" max="4" width="14.33203125" customWidth="1"/>
    <col min="6" max="6" width="13" customWidth="1"/>
    <col min="7" max="7" width="6.6640625" customWidth="1"/>
    <col min="8" max="8" width="12.5" customWidth="1"/>
    <col min="9" max="9" width="15.5" customWidth="1"/>
  </cols>
  <sheetData>
    <row r="1" spans="1:9" x14ac:dyDescent="0.2">
      <c r="A1" s="790" t="s">
        <v>633</v>
      </c>
      <c r="B1" s="790"/>
      <c r="C1" s="790"/>
      <c r="D1" s="790"/>
      <c r="E1" s="790"/>
      <c r="F1" s="790"/>
      <c r="G1" s="790"/>
      <c r="H1" s="790"/>
      <c r="I1" s="790"/>
    </row>
    <row r="2" spans="1:9" x14ac:dyDescent="0.2">
      <c r="A2" s="782" t="s">
        <v>985</v>
      </c>
      <c r="B2" s="731"/>
      <c r="C2" s="731"/>
      <c r="D2" s="731"/>
      <c r="E2" s="731"/>
      <c r="F2" s="731"/>
      <c r="G2" s="731"/>
      <c r="H2" s="731"/>
      <c r="I2" s="731"/>
    </row>
    <row r="3" spans="1:9" x14ac:dyDescent="0.2">
      <c r="A3" s="854" t="s">
        <v>525</v>
      </c>
      <c r="B3" s="855"/>
      <c r="C3" s="855"/>
      <c r="D3" s="855"/>
      <c r="E3" s="855"/>
      <c r="F3" s="855"/>
      <c r="G3" s="855"/>
      <c r="H3" s="855"/>
      <c r="I3" s="855"/>
    </row>
    <row r="4" spans="1:9" ht="191.25" x14ac:dyDescent="0.2">
      <c r="A4" s="655" t="s">
        <v>440</v>
      </c>
      <c r="B4" s="655" t="s">
        <v>52</v>
      </c>
      <c r="C4" s="655" t="s">
        <v>441</v>
      </c>
      <c r="D4" s="655" t="s">
        <v>442</v>
      </c>
      <c r="E4" s="655" t="s">
        <v>905</v>
      </c>
      <c r="F4" s="655" t="s">
        <v>906</v>
      </c>
      <c r="G4" s="655" t="s">
        <v>907</v>
      </c>
      <c r="H4" s="655" t="s">
        <v>908</v>
      </c>
      <c r="I4" s="655" t="s">
        <v>909</v>
      </c>
    </row>
    <row r="5" spans="1:9" x14ac:dyDescent="0.2">
      <c r="A5" s="655">
        <v>2</v>
      </c>
      <c r="B5" s="655">
        <v>3</v>
      </c>
      <c r="C5" s="655">
        <v>4</v>
      </c>
      <c r="D5" s="655">
        <v>5</v>
      </c>
      <c r="E5" s="655">
        <v>6</v>
      </c>
      <c r="F5" s="655">
        <v>7</v>
      </c>
      <c r="G5" s="655">
        <v>8</v>
      </c>
      <c r="H5" s="655">
        <v>9</v>
      </c>
      <c r="I5" s="655">
        <v>10</v>
      </c>
    </row>
    <row r="6" spans="1:9" ht="40.5" customHeight="1" x14ac:dyDescent="0.2">
      <c r="A6" t="s">
        <v>426</v>
      </c>
      <c r="B6" t="s">
        <v>526</v>
      </c>
      <c r="C6">
        <v>6757827</v>
      </c>
      <c r="D6">
        <v>6757827</v>
      </c>
      <c r="E6">
        <v>0</v>
      </c>
      <c r="F6">
        <v>6757827</v>
      </c>
      <c r="G6">
        <v>0</v>
      </c>
      <c r="H6">
        <v>0</v>
      </c>
      <c r="I6">
        <v>6757827</v>
      </c>
    </row>
    <row r="7" spans="1:9" ht="41.25" customHeight="1" x14ac:dyDescent="0.2">
      <c r="A7" t="s">
        <v>446</v>
      </c>
      <c r="B7" t="s">
        <v>527</v>
      </c>
      <c r="C7">
        <v>6757827</v>
      </c>
      <c r="D7">
        <v>6757827</v>
      </c>
      <c r="E7">
        <v>0</v>
      </c>
      <c r="F7">
        <v>6757827</v>
      </c>
      <c r="G7">
        <v>0</v>
      </c>
      <c r="H7">
        <v>0</v>
      </c>
      <c r="I7">
        <v>6757827</v>
      </c>
    </row>
    <row r="8" spans="1:9" ht="39" customHeight="1" x14ac:dyDescent="0.2">
      <c r="A8" t="s">
        <v>468</v>
      </c>
      <c r="B8" t="s">
        <v>528</v>
      </c>
      <c r="C8">
        <v>3309456</v>
      </c>
      <c r="D8">
        <v>3309456</v>
      </c>
      <c r="E8">
        <v>0</v>
      </c>
      <c r="F8">
        <v>3309456</v>
      </c>
      <c r="G8">
        <v>0</v>
      </c>
      <c r="H8">
        <v>3604747</v>
      </c>
      <c r="I8">
        <v>3309456</v>
      </c>
    </row>
    <row r="9" spans="1:9" ht="42" customHeight="1" x14ac:dyDescent="0.2">
      <c r="A9" t="s">
        <v>469</v>
      </c>
      <c r="B9" t="s">
        <v>529</v>
      </c>
      <c r="C9">
        <v>111492809</v>
      </c>
      <c r="D9">
        <v>113747036</v>
      </c>
      <c r="E9">
        <v>0</v>
      </c>
      <c r="F9">
        <v>113747036</v>
      </c>
      <c r="G9">
        <v>0</v>
      </c>
      <c r="H9">
        <v>0</v>
      </c>
      <c r="I9">
        <v>113747036</v>
      </c>
    </row>
    <row r="10" spans="1:9" ht="24" customHeight="1" x14ac:dyDescent="0.2">
      <c r="A10" t="s">
        <v>477</v>
      </c>
      <c r="B10" t="s">
        <v>530</v>
      </c>
      <c r="C10">
        <v>121560092</v>
      </c>
      <c r="D10">
        <v>123814319</v>
      </c>
      <c r="E10">
        <v>0</v>
      </c>
      <c r="F10">
        <v>123814319</v>
      </c>
      <c r="G10">
        <v>0</v>
      </c>
      <c r="H10">
        <v>3604747</v>
      </c>
      <c r="I10">
        <v>123814319</v>
      </c>
    </row>
    <row r="11" spans="1:9" ht="27.75" customHeight="1" x14ac:dyDescent="0.2">
      <c r="A11" t="s">
        <v>491</v>
      </c>
      <c r="B11" t="s">
        <v>531</v>
      </c>
      <c r="C11">
        <v>121560092</v>
      </c>
      <c r="D11">
        <v>123814319</v>
      </c>
      <c r="E11">
        <v>0</v>
      </c>
      <c r="F11">
        <v>123814319</v>
      </c>
      <c r="G11">
        <v>0</v>
      </c>
      <c r="H11">
        <v>3604747</v>
      </c>
      <c r="I11">
        <v>123814319</v>
      </c>
    </row>
    <row r="12" spans="1:9" ht="41.25" customHeight="1" x14ac:dyDescent="0.2">
      <c r="A12" s="513"/>
      <c r="B12" s="516"/>
      <c r="C12" s="517"/>
      <c r="D12" s="517"/>
      <c r="E12" s="517"/>
      <c r="F12" s="517"/>
      <c r="G12" s="517"/>
      <c r="H12" s="517"/>
      <c r="I12" s="517"/>
    </row>
  </sheetData>
  <mergeCells count="3">
    <mergeCell ref="A3:I3"/>
    <mergeCell ref="A1:I1"/>
    <mergeCell ref="A2:I2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A22" sqref="A22"/>
    </sheetView>
  </sheetViews>
  <sheetFormatPr defaultRowHeight="12.75" x14ac:dyDescent="0.2"/>
  <cols>
    <col min="2" max="2" width="62.33203125" customWidth="1"/>
    <col min="3" max="3" width="15.83203125" customWidth="1"/>
    <col min="4" max="5" width="13.5" customWidth="1"/>
    <col min="7" max="7" width="13.5" customWidth="1"/>
  </cols>
  <sheetData>
    <row r="1" spans="1:9" x14ac:dyDescent="0.2">
      <c r="A1" s="790" t="s">
        <v>633</v>
      </c>
      <c r="B1" s="731"/>
      <c r="C1" s="731"/>
      <c r="D1" s="731"/>
      <c r="E1" s="731"/>
      <c r="F1" s="731"/>
      <c r="G1" s="731"/>
      <c r="H1" s="521"/>
      <c r="I1" s="521"/>
    </row>
    <row r="2" spans="1:9" x14ac:dyDescent="0.2">
      <c r="A2" s="782" t="s">
        <v>986</v>
      </c>
      <c r="B2" s="731"/>
      <c r="C2" s="731"/>
      <c r="D2" s="731"/>
      <c r="E2" s="731"/>
      <c r="F2" s="731"/>
      <c r="G2" s="731"/>
      <c r="H2" s="444"/>
      <c r="I2" s="444"/>
    </row>
    <row r="3" spans="1:9" x14ac:dyDescent="0.2">
      <c r="A3" s="854" t="s">
        <v>913</v>
      </c>
      <c r="B3" s="855"/>
      <c r="C3" s="855"/>
      <c r="D3" s="855"/>
      <c r="E3" s="855"/>
      <c r="F3" s="855"/>
      <c r="G3" s="855"/>
    </row>
    <row r="4" spans="1:9" ht="67.5" x14ac:dyDescent="0.2">
      <c r="A4" s="655" t="s">
        <v>440</v>
      </c>
      <c r="B4" s="655" t="s">
        <v>52</v>
      </c>
      <c r="C4" s="655" t="s">
        <v>441</v>
      </c>
      <c r="D4" s="655" t="s">
        <v>442</v>
      </c>
      <c r="E4" s="655" t="s">
        <v>914</v>
      </c>
      <c r="F4" s="655" t="s">
        <v>915</v>
      </c>
      <c r="G4" s="655" t="s">
        <v>909</v>
      </c>
    </row>
    <row r="5" spans="1:9" x14ac:dyDescent="0.2">
      <c r="A5" s="655">
        <v>2</v>
      </c>
      <c r="B5" s="655">
        <v>3</v>
      </c>
      <c r="C5" s="655">
        <v>4</v>
      </c>
      <c r="D5" s="655">
        <v>5</v>
      </c>
      <c r="E5" s="655">
        <v>6</v>
      </c>
      <c r="F5" s="655">
        <v>7</v>
      </c>
      <c r="G5" s="655">
        <v>8</v>
      </c>
    </row>
    <row r="6" spans="1:9" ht="30" customHeight="1" x14ac:dyDescent="0.2">
      <c r="A6" t="s">
        <v>399</v>
      </c>
      <c r="B6" t="s">
        <v>532</v>
      </c>
      <c r="C6">
        <v>37337557</v>
      </c>
      <c r="D6">
        <v>37480907</v>
      </c>
      <c r="E6">
        <v>37480907</v>
      </c>
      <c r="F6">
        <v>0</v>
      </c>
      <c r="G6">
        <v>37480907</v>
      </c>
    </row>
    <row r="7" spans="1:9" ht="29.25" customHeight="1" x14ac:dyDescent="0.2">
      <c r="A7" t="s">
        <v>402</v>
      </c>
      <c r="B7" t="s">
        <v>533</v>
      </c>
      <c r="C7">
        <v>50700967</v>
      </c>
      <c r="D7">
        <v>54420634</v>
      </c>
      <c r="E7">
        <v>54420634</v>
      </c>
      <c r="F7">
        <v>0</v>
      </c>
      <c r="G7">
        <v>54420634</v>
      </c>
    </row>
    <row r="8" spans="1:9" ht="30.75" customHeight="1" x14ac:dyDescent="0.2">
      <c r="A8" t="s">
        <v>51</v>
      </c>
      <c r="B8" t="s">
        <v>534</v>
      </c>
      <c r="C8">
        <v>8939367</v>
      </c>
      <c r="D8">
        <v>10009814</v>
      </c>
      <c r="E8">
        <v>10009814</v>
      </c>
      <c r="F8">
        <v>0</v>
      </c>
      <c r="G8">
        <v>10009814</v>
      </c>
    </row>
    <row r="9" spans="1:9" ht="26.25" customHeight="1" x14ac:dyDescent="0.2">
      <c r="A9" t="s">
        <v>426</v>
      </c>
      <c r="B9" t="s">
        <v>535</v>
      </c>
      <c r="C9">
        <v>1958990</v>
      </c>
      <c r="D9">
        <v>2515109</v>
      </c>
      <c r="E9">
        <v>2515109</v>
      </c>
      <c r="F9">
        <v>0</v>
      </c>
      <c r="G9">
        <v>2515109</v>
      </c>
    </row>
    <row r="10" spans="1:9" ht="31.5" customHeight="1" x14ac:dyDescent="0.2">
      <c r="A10" t="s">
        <v>444</v>
      </c>
      <c r="B10" t="s">
        <v>536</v>
      </c>
      <c r="C10">
        <v>22403220</v>
      </c>
      <c r="D10">
        <v>4879661</v>
      </c>
      <c r="E10">
        <v>4879661</v>
      </c>
      <c r="F10">
        <v>0</v>
      </c>
      <c r="G10">
        <v>4879661</v>
      </c>
    </row>
    <row r="11" spans="1:9" ht="17.25" customHeight="1" x14ac:dyDescent="0.2">
      <c r="A11" t="s">
        <v>446</v>
      </c>
      <c r="B11" t="s">
        <v>578</v>
      </c>
      <c r="C11">
        <v>0</v>
      </c>
      <c r="D11">
        <v>1762560</v>
      </c>
      <c r="E11">
        <v>1762560</v>
      </c>
      <c r="F11">
        <v>0</v>
      </c>
      <c r="G11">
        <v>1762560</v>
      </c>
    </row>
    <row r="12" spans="1:9" ht="14.25" customHeight="1" x14ac:dyDescent="0.2">
      <c r="A12" t="s">
        <v>448</v>
      </c>
      <c r="B12" t="s">
        <v>537</v>
      </c>
      <c r="C12">
        <v>121340101</v>
      </c>
      <c r="D12">
        <v>111068685</v>
      </c>
      <c r="E12">
        <v>111068685</v>
      </c>
      <c r="F12">
        <v>0</v>
      </c>
      <c r="G12">
        <v>111068685</v>
      </c>
    </row>
    <row r="13" spans="1:9" x14ac:dyDescent="0.2">
      <c r="A13" t="s">
        <v>480</v>
      </c>
      <c r="B13" t="s">
        <v>538</v>
      </c>
      <c r="C13">
        <v>39418450</v>
      </c>
      <c r="D13">
        <v>97528664</v>
      </c>
      <c r="E13">
        <v>97528664</v>
      </c>
      <c r="F13">
        <v>0</v>
      </c>
      <c r="G13">
        <v>97528664</v>
      </c>
    </row>
    <row r="14" spans="1:9" ht="20.25" customHeight="1" x14ac:dyDescent="0.2">
      <c r="A14" t="s">
        <v>483</v>
      </c>
      <c r="B14" t="s">
        <v>916</v>
      </c>
      <c r="C14">
        <v>0</v>
      </c>
      <c r="D14">
        <v>0</v>
      </c>
      <c r="E14">
        <v>0</v>
      </c>
      <c r="F14">
        <v>0</v>
      </c>
      <c r="G14">
        <v>18112779</v>
      </c>
    </row>
    <row r="15" spans="1:9" ht="19.5" customHeight="1" x14ac:dyDescent="0.2">
      <c r="A15" t="s">
        <v>486</v>
      </c>
      <c r="B15" t="s">
        <v>579</v>
      </c>
      <c r="C15">
        <v>0</v>
      </c>
      <c r="D15">
        <v>0</v>
      </c>
      <c r="E15">
        <v>0</v>
      </c>
      <c r="F15">
        <v>0</v>
      </c>
      <c r="G15">
        <v>1227889</v>
      </c>
    </row>
    <row r="16" spans="1:9" ht="18" customHeight="1" x14ac:dyDescent="0.2">
      <c r="A16" t="s">
        <v>488</v>
      </c>
      <c r="B16" t="s">
        <v>539</v>
      </c>
      <c r="C16">
        <v>0</v>
      </c>
      <c r="D16">
        <v>0</v>
      </c>
      <c r="E16">
        <v>0</v>
      </c>
      <c r="F16">
        <v>0</v>
      </c>
      <c r="G16">
        <v>27625000</v>
      </c>
    </row>
    <row r="17" spans="1:7" ht="15" customHeight="1" x14ac:dyDescent="0.2">
      <c r="A17" t="s">
        <v>490</v>
      </c>
      <c r="B17" t="s">
        <v>540</v>
      </c>
      <c r="C17">
        <v>0</v>
      </c>
      <c r="D17">
        <v>0</v>
      </c>
      <c r="E17">
        <v>0</v>
      </c>
      <c r="F17">
        <v>0</v>
      </c>
      <c r="G17">
        <v>47562996</v>
      </c>
    </row>
    <row r="18" spans="1:7" ht="15" customHeight="1" x14ac:dyDescent="0.2">
      <c r="A18" t="s">
        <v>917</v>
      </c>
      <c r="B18" t="s">
        <v>918</v>
      </c>
      <c r="C18">
        <v>0</v>
      </c>
      <c r="D18">
        <v>0</v>
      </c>
      <c r="E18">
        <v>0</v>
      </c>
      <c r="F18">
        <v>0</v>
      </c>
      <c r="G18">
        <v>3000000</v>
      </c>
    </row>
    <row r="19" spans="1:7" ht="27.75" customHeight="1" x14ac:dyDescent="0.2">
      <c r="A19" t="s">
        <v>496</v>
      </c>
      <c r="B19" t="s">
        <v>541</v>
      </c>
      <c r="C19">
        <v>160758551</v>
      </c>
      <c r="D19">
        <v>208597349</v>
      </c>
      <c r="E19">
        <v>208597349</v>
      </c>
      <c r="F19">
        <v>0</v>
      </c>
      <c r="G19">
        <v>208597349</v>
      </c>
    </row>
    <row r="20" spans="1:7" ht="15.75" customHeight="1" x14ac:dyDescent="0.2">
      <c r="A20" t="s">
        <v>497</v>
      </c>
      <c r="B20" t="s">
        <v>1072</v>
      </c>
      <c r="C20">
        <v>0</v>
      </c>
      <c r="D20">
        <v>27501596</v>
      </c>
      <c r="E20">
        <v>27501596</v>
      </c>
      <c r="F20">
        <v>0</v>
      </c>
      <c r="G20">
        <v>27501596</v>
      </c>
    </row>
    <row r="21" spans="1:7" ht="33.75" customHeight="1" x14ac:dyDescent="0.2">
      <c r="A21" t="s">
        <v>580</v>
      </c>
      <c r="B21" t="s">
        <v>581</v>
      </c>
      <c r="C21">
        <v>17104196</v>
      </c>
      <c r="D21">
        <v>3520219</v>
      </c>
      <c r="E21">
        <v>3520219</v>
      </c>
      <c r="F21">
        <v>0</v>
      </c>
      <c r="G21">
        <v>3520219</v>
      </c>
    </row>
    <row r="22" spans="1:7" ht="18" customHeight="1" x14ac:dyDescent="0.2">
      <c r="A22" t="s">
        <v>1073</v>
      </c>
      <c r="B22" t="s">
        <v>1074</v>
      </c>
      <c r="C22">
        <v>0</v>
      </c>
      <c r="D22">
        <v>0</v>
      </c>
      <c r="E22">
        <v>0</v>
      </c>
      <c r="F22">
        <v>0</v>
      </c>
      <c r="G22">
        <v>3520219</v>
      </c>
    </row>
    <row r="23" spans="1:7" ht="28.5" customHeight="1" x14ac:dyDescent="0.2">
      <c r="A23" t="s">
        <v>583</v>
      </c>
      <c r="B23" t="s">
        <v>584</v>
      </c>
      <c r="C23">
        <v>17104196</v>
      </c>
      <c r="D23">
        <v>31021815</v>
      </c>
      <c r="E23">
        <v>31021815</v>
      </c>
      <c r="F23">
        <v>0</v>
      </c>
      <c r="G23">
        <v>31021815</v>
      </c>
    </row>
    <row r="24" spans="1:7" ht="16.5" customHeight="1" x14ac:dyDescent="0.2">
      <c r="A24" t="s">
        <v>542</v>
      </c>
      <c r="B24" t="s">
        <v>1075</v>
      </c>
      <c r="C24">
        <v>3600000</v>
      </c>
      <c r="D24">
        <v>5897734</v>
      </c>
      <c r="E24">
        <v>7389908</v>
      </c>
      <c r="F24">
        <v>0</v>
      </c>
      <c r="G24">
        <v>5897734</v>
      </c>
    </row>
    <row r="25" spans="1:7" ht="11.25" customHeight="1" x14ac:dyDescent="0.2">
      <c r="A25" t="s">
        <v>1076</v>
      </c>
      <c r="B25" t="s">
        <v>543</v>
      </c>
      <c r="C25">
        <v>0</v>
      </c>
      <c r="D25">
        <v>0</v>
      </c>
      <c r="E25">
        <v>0</v>
      </c>
      <c r="F25">
        <v>0</v>
      </c>
      <c r="G25">
        <v>5897734</v>
      </c>
    </row>
    <row r="26" spans="1:7" ht="23.25" customHeight="1" x14ac:dyDescent="0.2">
      <c r="A26" t="s">
        <v>572</v>
      </c>
      <c r="B26" t="s">
        <v>1077</v>
      </c>
      <c r="C26">
        <v>80000000</v>
      </c>
      <c r="D26">
        <v>87502964</v>
      </c>
      <c r="E26">
        <v>130437273</v>
      </c>
      <c r="F26">
        <v>0</v>
      </c>
      <c r="G26">
        <v>87502964</v>
      </c>
    </row>
    <row r="27" spans="1:7" ht="25.5" customHeight="1" x14ac:dyDescent="0.2">
      <c r="A27" t="s">
        <v>1020</v>
      </c>
      <c r="B27" t="s">
        <v>1078</v>
      </c>
      <c r="C27">
        <v>0</v>
      </c>
      <c r="D27">
        <v>0</v>
      </c>
      <c r="E27">
        <v>0</v>
      </c>
      <c r="F27">
        <v>0</v>
      </c>
      <c r="G27">
        <v>87502964</v>
      </c>
    </row>
    <row r="28" spans="1:7" ht="20.25" customHeight="1" x14ac:dyDescent="0.2">
      <c r="A28" t="s">
        <v>1079</v>
      </c>
      <c r="B28" t="s">
        <v>1080</v>
      </c>
      <c r="C28">
        <v>2500000</v>
      </c>
      <c r="D28">
        <v>4008521</v>
      </c>
      <c r="E28">
        <v>6106327</v>
      </c>
      <c r="F28">
        <v>0</v>
      </c>
      <c r="G28">
        <v>4008521</v>
      </c>
    </row>
    <row r="29" spans="1:7" ht="28.5" customHeight="1" x14ac:dyDescent="0.2">
      <c r="A29" t="s">
        <v>1081</v>
      </c>
      <c r="B29" t="s">
        <v>545</v>
      </c>
      <c r="C29">
        <v>0</v>
      </c>
      <c r="D29">
        <v>0</v>
      </c>
      <c r="E29">
        <v>0</v>
      </c>
      <c r="F29">
        <v>0</v>
      </c>
      <c r="G29">
        <v>4008521</v>
      </c>
    </row>
    <row r="30" spans="1:7" ht="27.75" customHeight="1" x14ac:dyDescent="0.2">
      <c r="A30" t="s">
        <v>1082</v>
      </c>
      <c r="B30" t="s">
        <v>1083</v>
      </c>
      <c r="C30">
        <v>82500000</v>
      </c>
      <c r="D30">
        <v>91511485</v>
      </c>
      <c r="E30">
        <v>136543600</v>
      </c>
      <c r="F30">
        <v>0</v>
      </c>
      <c r="G30">
        <v>91511485</v>
      </c>
    </row>
    <row r="31" spans="1:7" ht="20.25" customHeight="1" x14ac:dyDescent="0.2">
      <c r="A31" t="s">
        <v>546</v>
      </c>
      <c r="B31" t="s">
        <v>1084</v>
      </c>
      <c r="C31">
        <v>840000</v>
      </c>
      <c r="D31">
        <v>2057118</v>
      </c>
      <c r="E31">
        <v>3853446</v>
      </c>
      <c r="F31">
        <v>0</v>
      </c>
      <c r="G31">
        <v>2057118</v>
      </c>
    </row>
    <row r="32" spans="1:7" ht="18" customHeight="1" x14ac:dyDescent="0.2">
      <c r="A32" t="s">
        <v>548</v>
      </c>
      <c r="B32" t="s">
        <v>1085</v>
      </c>
      <c r="C32">
        <v>86940000</v>
      </c>
      <c r="D32">
        <v>99466337</v>
      </c>
      <c r="E32">
        <v>147786954</v>
      </c>
      <c r="F32">
        <v>0</v>
      </c>
      <c r="G32">
        <v>99466337</v>
      </c>
    </row>
    <row r="33" spans="1:7" ht="12.75" customHeight="1" x14ac:dyDescent="0.2">
      <c r="A33" t="s">
        <v>550</v>
      </c>
      <c r="B33" t="s">
        <v>549</v>
      </c>
      <c r="C33">
        <v>400000</v>
      </c>
      <c r="D33">
        <v>1091072</v>
      </c>
      <c r="E33">
        <v>1091072</v>
      </c>
      <c r="F33">
        <v>0</v>
      </c>
      <c r="G33">
        <v>1091072</v>
      </c>
    </row>
    <row r="34" spans="1:7" ht="15" customHeight="1" x14ac:dyDescent="0.2">
      <c r="A34" t="s">
        <v>551</v>
      </c>
      <c r="B34" t="s">
        <v>1086</v>
      </c>
      <c r="C34">
        <v>3475000</v>
      </c>
      <c r="D34">
        <v>4199521</v>
      </c>
      <c r="E34">
        <v>5214511</v>
      </c>
      <c r="F34">
        <v>0</v>
      </c>
      <c r="G34">
        <v>4199521</v>
      </c>
    </row>
    <row r="35" spans="1:7" ht="14.25" customHeight="1" x14ac:dyDescent="0.2">
      <c r="A35" t="s">
        <v>712</v>
      </c>
      <c r="B35" t="s">
        <v>552</v>
      </c>
      <c r="C35">
        <v>0</v>
      </c>
      <c r="D35">
        <v>0</v>
      </c>
      <c r="E35">
        <v>0</v>
      </c>
      <c r="F35">
        <v>0</v>
      </c>
      <c r="G35">
        <v>4099748</v>
      </c>
    </row>
    <row r="36" spans="1:7" ht="16.5" customHeight="1" x14ac:dyDescent="0.2">
      <c r="A36" t="s">
        <v>514</v>
      </c>
      <c r="B36" t="s">
        <v>1087</v>
      </c>
      <c r="C36">
        <v>1300000</v>
      </c>
      <c r="D36">
        <v>1365480</v>
      </c>
      <c r="E36">
        <v>1365480</v>
      </c>
      <c r="F36">
        <v>0</v>
      </c>
      <c r="G36">
        <v>1365480</v>
      </c>
    </row>
    <row r="37" spans="1:7" ht="15" customHeight="1" x14ac:dyDescent="0.2">
      <c r="A37" t="s">
        <v>716</v>
      </c>
      <c r="B37" t="s">
        <v>585</v>
      </c>
      <c r="C37">
        <v>0</v>
      </c>
      <c r="D37">
        <v>0</v>
      </c>
      <c r="E37">
        <v>0</v>
      </c>
      <c r="F37">
        <v>0</v>
      </c>
      <c r="G37">
        <v>1341646</v>
      </c>
    </row>
    <row r="38" spans="1:7" ht="15" customHeight="1" x14ac:dyDescent="0.2">
      <c r="A38" t="s">
        <v>521</v>
      </c>
      <c r="B38" t="s">
        <v>554</v>
      </c>
      <c r="C38">
        <v>154000</v>
      </c>
      <c r="D38">
        <v>148145</v>
      </c>
      <c r="E38">
        <v>427533</v>
      </c>
      <c r="F38">
        <v>0</v>
      </c>
      <c r="G38">
        <v>148145</v>
      </c>
    </row>
    <row r="39" spans="1:7" ht="15.75" customHeight="1" x14ac:dyDescent="0.2">
      <c r="A39" t="s">
        <v>522</v>
      </c>
      <c r="B39" t="s">
        <v>555</v>
      </c>
      <c r="C39">
        <v>1030000</v>
      </c>
      <c r="D39">
        <v>1163517</v>
      </c>
      <c r="E39">
        <v>1238955</v>
      </c>
      <c r="F39">
        <v>0</v>
      </c>
      <c r="G39">
        <v>1163517</v>
      </c>
    </row>
    <row r="40" spans="1:7" ht="13.5" customHeight="1" x14ac:dyDescent="0.2">
      <c r="A40" t="s">
        <v>994</v>
      </c>
      <c r="B40" t="s">
        <v>556</v>
      </c>
      <c r="C40">
        <v>65000</v>
      </c>
      <c r="D40">
        <v>0</v>
      </c>
      <c r="E40">
        <v>0</v>
      </c>
      <c r="F40">
        <v>0</v>
      </c>
      <c r="G40">
        <v>0</v>
      </c>
    </row>
    <row r="41" spans="1:7" ht="28.5" customHeight="1" x14ac:dyDescent="0.2">
      <c r="A41" t="s">
        <v>1088</v>
      </c>
      <c r="B41" t="s">
        <v>1089</v>
      </c>
      <c r="C41">
        <v>122600</v>
      </c>
      <c r="D41">
        <v>140</v>
      </c>
      <c r="E41">
        <v>140</v>
      </c>
      <c r="F41">
        <v>0</v>
      </c>
      <c r="G41">
        <v>140</v>
      </c>
    </row>
    <row r="42" spans="1:7" ht="15.75" customHeight="1" x14ac:dyDescent="0.2">
      <c r="A42" t="s">
        <v>557</v>
      </c>
      <c r="B42" t="s">
        <v>1090</v>
      </c>
      <c r="C42">
        <v>0</v>
      </c>
      <c r="D42">
        <v>0</v>
      </c>
      <c r="E42">
        <v>0</v>
      </c>
      <c r="F42">
        <v>0</v>
      </c>
      <c r="G42">
        <v>1</v>
      </c>
    </row>
    <row r="43" spans="1:7" ht="15.75" customHeight="1" x14ac:dyDescent="0.2">
      <c r="A43" t="s">
        <v>1091</v>
      </c>
      <c r="B43" t="s">
        <v>1092</v>
      </c>
      <c r="C43">
        <v>122600</v>
      </c>
      <c r="D43">
        <v>140</v>
      </c>
      <c r="E43">
        <v>140</v>
      </c>
      <c r="F43">
        <v>0</v>
      </c>
      <c r="G43">
        <v>140</v>
      </c>
    </row>
    <row r="44" spans="1:7" ht="15" customHeight="1" x14ac:dyDescent="0.2">
      <c r="A44" t="s">
        <v>1093</v>
      </c>
      <c r="B44" t="s">
        <v>1094</v>
      </c>
      <c r="C44">
        <v>1500050</v>
      </c>
      <c r="D44">
        <v>609228</v>
      </c>
      <c r="E44">
        <v>609228</v>
      </c>
      <c r="F44">
        <v>0</v>
      </c>
      <c r="G44">
        <v>609228</v>
      </c>
    </row>
    <row r="45" spans="1:7" ht="27.75" customHeight="1" x14ac:dyDescent="0.2">
      <c r="A45" t="s">
        <v>559</v>
      </c>
      <c r="B45" t="s">
        <v>558</v>
      </c>
      <c r="C45">
        <v>0</v>
      </c>
      <c r="D45">
        <v>0</v>
      </c>
      <c r="E45">
        <v>0</v>
      </c>
      <c r="F45">
        <v>0</v>
      </c>
      <c r="G45">
        <v>20000</v>
      </c>
    </row>
    <row r="46" spans="1:7" ht="27" customHeight="1" x14ac:dyDescent="0.2">
      <c r="A46" t="s">
        <v>1095</v>
      </c>
      <c r="B46" t="s">
        <v>1096</v>
      </c>
      <c r="C46">
        <v>8046650</v>
      </c>
      <c r="D46">
        <v>8577103</v>
      </c>
      <c r="E46">
        <v>9946919</v>
      </c>
      <c r="F46">
        <v>0</v>
      </c>
      <c r="G46">
        <v>8577103</v>
      </c>
    </row>
    <row r="47" spans="1:7" ht="14.25" customHeight="1" x14ac:dyDescent="0.2">
      <c r="A47" t="s">
        <v>1097</v>
      </c>
      <c r="B47" t="s">
        <v>1098</v>
      </c>
      <c r="C47">
        <v>0</v>
      </c>
      <c r="D47">
        <v>50000</v>
      </c>
      <c r="E47">
        <v>50000</v>
      </c>
      <c r="F47">
        <v>0</v>
      </c>
      <c r="G47">
        <v>50000</v>
      </c>
    </row>
    <row r="48" spans="1:7" ht="17.25" customHeight="1" x14ac:dyDescent="0.2">
      <c r="A48" t="s">
        <v>736</v>
      </c>
      <c r="B48" t="s">
        <v>1099</v>
      </c>
      <c r="C48">
        <v>0</v>
      </c>
      <c r="D48">
        <v>0</v>
      </c>
      <c r="E48">
        <v>0</v>
      </c>
      <c r="F48">
        <v>0</v>
      </c>
      <c r="G48">
        <v>50000</v>
      </c>
    </row>
    <row r="49" spans="1:7" ht="26.25" customHeight="1" x14ac:dyDescent="0.2">
      <c r="A49" t="s">
        <v>1100</v>
      </c>
      <c r="B49" t="s">
        <v>1101</v>
      </c>
      <c r="C49">
        <v>0</v>
      </c>
      <c r="D49">
        <v>50000</v>
      </c>
      <c r="E49">
        <v>50000</v>
      </c>
      <c r="F49">
        <v>0</v>
      </c>
      <c r="G49">
        <v>50000</v>
      </c>
    </row>
    <row r="50" spans="1:7" x14ac:dyDescent="0.2">
      <c r="A50" t="s">
        <v>1102</v>
      </c>
      <c r="B50" t="s">
        <v>1103</v>
      </c>
      <c r="C50">
        <v>272849397</v>
      </c>
      <c r="D50">
        <v>347712604</v>
      </c>
      <c r="E50">
        <v>397403037</v>
      </c>
      <c r="F50">
        <v>0</v>
      </c>
      <c r="G50">
        <v>347712604</v>
      </c>
    </row>
  </sheetData>
  <mergeCells count="3">
    <mergeCell ref="A3:G3"/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E16" sqref="E16"/>
    </sheetView>
  </sheetViews>
  <sheetFormatPr defaultRowHeight="12.75" x14ac:dyDescent="0.2"/>
  <cols>
    <col min="2" max="2" width="45.6640625" customWidth="1"/>
    <col min="3" max="3" width="17" customWidth="1"/>
    <col min="4" max="4" width="13.5" customWidth="1"/>
    <col min="5" max="5" width="16.5" customWidth="1"/>
    <col min="7" max="7" width="14.6640625" customWidth="1"/>
  </cols>
  <sheetData>
    <row r="1" spans="1:7" x14ac:dyDescent="0.2">
      <c r="A1" s="790" t="s">
        <v>633</v>
      </c>
      <c r="B1" s="731"/>
      <c r="C1" s="731"/>
      <c r="D1" s="731"/>
      <c r="E1" s="731"/>
      <c r="F1" s="731"/>
      <c r="G1" s="731"/>
    </row>
    <row r="2" spans="1:7" x14ac:dyDescent="0.2">
      <c r="A2" s="782" t="s">
        <v>987</v>
      </c>
      <c r="B2" s="731"/>
      <c r="C2" s="731"/>
      <c r="D2" s="731"/>
      <c r="E2" s="731"/>
      <c r="F2" s="731"/>
      <c r="G2" s="731"/>
    </row>
    <row r="3" spans="1:7" x14ac:dyDescent="0.2">
      <c r="A3" s="854" t="s">
        <v>560</v>
      </c>
      <c r="B3" s="855"/>
      <c r="C3" s="855"/>
      <c r="D3" s="855"/>
      <c r="E3" s="855"/>
      <c r="F3" s="855"/>
      <c r="G3" s="855"/>
    </row>
    <row r="4" spans="1:7" ht="67.5" x14ac:dyDescent="0.2">
      <c r="A4" s="655" t="s">
        <v>440</v>
      </c>
      <c r="B4" s="655" t="s">
        <v>52</v>
      </c>
      <c r="C4" s="655" t="s">
        <v>441</v>
      </c>
      <c r="D4" s="655" t="s">
        <v>442</v>
      </c>
      <c r="E4" s="655" t="s">
        <v>919</v>
      </c>
      <c r="F4" s="655" t="s">
        <v>915</v>
      </c>
      <c r="G4" s="655" t="s">
        <v>909</v>
      </c>
    </row>
    <row r="5" spans="1:7" x14ac:dyDescent="0.2">
      <c r="A5" s="655">
        <v>2</v>
      </c>
      <c r="B5" s="655">
        <v>3</v>
      </c>
      <c r="C5" s="655">
        <v>4</v>
      </c>
      <c r="D5" s="655">
        <v>5</v>
      </c>
      <c r="E5" s="655">
        <v>6</v>
      </c>
      <c r="F5" s="655">
        <v>7</v>
      </c>
      <c r="G5" s="655">
        <v>8</v>
      </c>
    </row>
    <row r="6" spans="1:7" ht="28.5" customHeight="1" x14ac:dyDescent="0.2">
      <c r="A6" t="s">
        <v>561</v>
      </c>
      <c r="B6" t="s">
        <v>562</v>
      </c>
      <c r="C6">
        <v>172695347</v>
      </c>
      <c r="D6">
        <v>172710355</v>
      </c>
      <c r="E6">
        <v>172710355</v>
      </c>
      <c r="F6">
        <v>0</v>
      </c>
      <c r="G6">
        <v>172710355</v>
      </c>
    </row>
    <row r="7" spans="1:7" ht="13.5" customHeight="1" x14ac:dyDescent="0.2">
      <c r="A7" t="s">
        <v>563</v>
      </c>
      <c r="B7" t="s">
        <v>564</v>
      </c>
      <c r="C7">
        <v>172695347</v>
      </c>
      <c r="D7">
        <v>172710355</v>
      </c>
      <c r="E7">
        <v>172710355</v>
      </c>
      <c r="F7">
        <v>0</v>
      </c>
      <c r="G7">
        <v>172710355</v>
      </c>
    </row>
    <row r="8" spans="1:7" ht="25.5" customHeight="1" x14ac:dyDescent="0.2">
      <c r="A8" t="s">
        <v>456</v>
      </c>
      <c r="B8" t="s">
        <v>920</v>
      </c>
      <c r="C8">
        <v>0</v>
      </c>
      <c r="D8">
        <v>3604747</v>
      </c>
      <c r="E8">
        <v>3604747</v>
      </c>
      <c r="F8">
        <v>0</v>
      </c>
      <c r="G8">
        <v>3604747</v>
      </c>
    </row>
    <row r="9" spans="1:7" ht="14.25" customHeight="1" x14ac:dyDescent="0.2">
      <c r="A9" t="s">
        <v>460</v>
      </c>
      <c r="B9" t="s">
        <v>565</v>
      </c>
      <c r="C9">
        <v>111492809</v>
      </c>
      <c r="D9">
        <v>113747036</v>
      </c>
      <c r="E9">
        <v>113747036</v>
      </c>
      <c r="F9">
        <v>0</v>
      </c>
      <c r="G9">
        <v>113747036</v>
      </c>
    </row>
    <row r="10" spans="1:7" ht="27.75" customHeight="1" x14ac:dyDescent="0.2">
      <c r="A10" t="s">
        <v>566</v>
      </c>
      <c r="B10" t="s">
        <v>567</v>
      </c>
      <c r="C10">
        <v>284188156</v>
      </c>
      <c r="D10">
        <v>290062138</v>
      </c>
      <c r="E10">
        <v>290062138</v>
      </c>
      <c r="F10">
        <v>0</v>
      </c>
      <c r="G10">
        <v>290062138</v>
      </c>
    </row>
    <row r="11" spans="1:7" ht="30" customHeight="1" x14ac:dyDescent="0.2">
      <c r="A11" t="s">
        <v>480</v>
      </c>
      <c r="B11" t="s">
        <v>568</v>
      </c>
      <c r="C11">
        <v>284188156</v>
      </c>
      <c r="D11">
        <v>290062138</v>
      </c>
      <c r="E11">
        <v>290062138</v>
      </c>
      <c r="F11">
        <v>0</v>
      </c>
      <c r="G11">
        <v>290062138</v>
      </c>
    </row>
  </sheetData>
  <mergeCells count="3">
    <mergeCell ref="A3:G3"/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workbookViewId="0">
      <selection activeCell="K150" sqref="K150"/>
    </sheetView>
  </sheetViews>
  <sheetFormatPr defaultRowHeight="15.75" x14ac:dyDescent="0.25"/>
  <cols>
    <col min="1" max="1" width="9.5" style="244" customWidth="1"/>
    <col min="2" max="2" width="91.6640625" style="244" customWidth="1"/>
    <col min="3" max="3" width="12.5" style="244" customWidth="1"/>
    <col min="4" max="4" width="12.1640625" style="245" customWidth="1"/>
    <col min="5" max="5" width="9" style="269" customWidth="1"/>
    <col min="6" max="16384" width="9.33203125" style="269"/>
  </cols>
  <sheetData>
    <row r="1" spans="1:7" x14ac:dyDescent="0.25">
      <c r="A1" s="725" t="s">
        <v>945</v>
      </c>
      <c r="B1" s="731"/>
      <c r="C1" s="731"/>
      <c r="D1" s="731"/>
      <c r="E1" s="266"/>
      <c r="F1" s="266"/>
      <c r="G1" s="266"/>
    </row>
    <row r="2" spans="1:7" x14ac:dyDescent="0.25">
      <c r="A2" s="723" t="s">
        <v>946</v>
      </c>
      <c r="B2" s="732"/>
      <c r="C2" s="732"/>
      <c r="D2" s="732"/>
      <c r="E2" s="732"/>
      <c r="F2" s="732"/>
      <c r="G2" s="732"/>
    </row>
    <row r="3" spans="1:7" ht="15.95" customHeight="1" x14ac:dyDescent="0.25">
      <c r="A3" s="733" t="s">
        <v>7</v>
      </c>
      <c r="B3" s="733"/>
      <c r="C3" s="733"/>
      <c r="D3" s="733"/>
    </row>
    <row r="4" spans="1:7" ht="15.95" customHeight="1" thickBot="1" x14ac:dyDescent="0.3">
      <c r="A4" s="730" t="s">
        <v>111</v>
      </c>
      <c r="B4" s="730"/>
      <c r="C4" s="322"/>
      <c r="D4" s="186" t="s">
        <v>1129</v>
      </c>
    </row>
    <row r="5" spans="1:7" ht="38.1" customHeight="1" thickBot="1" x14ac:dyDescent="0.3">
      <c r="A5" s="19" t="s">
        <v>59</v>
      </c>
      <c r="B5" s="20" t="s">
        <v>9</v>
      </c>
      <c r="C5" s="28" t="s">
        <v>938</v>
      </c>
      <c r="D5" s="28" t="s">
        <v>939</v>
      </c>
      <c r="E5" s="455" t="s">
        <v>940</v>
      </c>
    </row>
    <row r="6" spans="1:7" s="273" customFormat="1" ht="12" customHeight="1" thickBot="1" x14ac:dyDescent="0.25">
      <c r="A6" s="270">
        <v>1</v>
      </c>
      <c r="B6" s="271">
        <v>2</v>
      </c>
      <c r="C6" s="320">
        <v>3</v>
      </c>
      <c r="D6" s="272">
        <v>4</v>
      </c>
      <c r="E6" s="673">
        <v>5</v>
      </c>
    </row>
    <row r="7" spans="1:7" s="274" customFormat="1" ht="12" customHeight="1" thickBot="1" x14ac:dyDescent="0.25">
      <c r="A7" s="16" t="s">
        <v>10</v>
      </c>
      <c r="B7" s="17" t="s">
        <v>201</v>
      </c>
      <c r="C7" s="324"/>
      <c r="D7" s="176">
        <f>+D8+D9+D10+D11+D12+D13</f>
        <v>0</v>
      </c>
      <c r="E7" s="453">
        <f>+E8+E9+E10+E11+E12+E13+E14</f>
        <v>0</v>
      </c>
    </row>
    <row r="8" spans="1:7" s="274" customFormat="1" ht="12" customHeight="1" x14ac:dyDescent="0.2">
      <c r="A8" s="11" t="s">
        <v>72</v>
      </c>
      <c r="B8" s="275" t="s">
        <v>202</v>
      </c>
      <c r="C8" s="325"/>
      <c r="D8" s="179"/>
      <c r="E8" s="452"/>
    </row>
    <row r="9" spans="1:7" s="274" customFormat="1" ht="12" customHeight="1" x14ac:dyDescent="0.2">
      <c r="A9" s="10" t="s">
        <v>73</v>
      </c>
      <c r="B9" s="276" t="s">
        <v>203</v>
      </c>
      <c r="C9" s="326"/>
      <c r="D9" s="178"/>
      <c r="E9" s="451"/>
    </row>
    <row r="10" spans="1:7" s="274" customFormat="1" ht="12" customHeight="1" x14ac:dyDescent="0.2">
      <c r="A10" s="10" t="s">
        <v>74</v>
      </c>
      <c r="B10" s="276" t="s">
        <v>204</v>
      </c>
      <c r="C10" s="326"/>
      <c r="D10" s="178"/>
      <c r="E10" s="451"/>
    </row>
    <row r="11" spans="1:7" s="274" customFormat="1" ht="12" customHeight="1" x14ac:dyDescent="0.2">
      <c r="A11" s="10" t="s">
        <v>75</v>
      </c>
      <c r="B11" s="276" t="s">
        <v>205</v>
      </c>
      <c r="C11" s="326"/>
      <c r="D11" s="178"/>
      <c r="E11" s="451"/>
    </row>
    <row r="12" spans="1:7" s="274" customFormat="1" ht="12" customHeight="1" x14ac:dyDescent="0.2">
      <c r="A12" s="10" t="s">
        <v>105</v>
      </c>
      <c r="B12" s="276" t="s">
        <v>206</v>
      </c>
      <c r="C12" s="326"/>
      <c r="D12" s="178"/>
      <c r="E12" s="451"/>
    </row>
    <row r="13" spans="1:7" s="274" customFormat="1" ht="12" customHeight="1" x14ac:dyDescent="0.2">
      <c r="A13" s="12" t="s">
        <v>76</v>
      </c>
      <c r="B13" s="277" t="s">
        <v>207</v>
      </c>
      <c r="C13" s="327"/>
      <c r="D13" s="178"/>
      <c r="E13" s="451"/>
    </row>
    <row r="14" spans="1:7" s="274" customFormat="1" ht="12" customHeight="1" thickBot="1" x14ac:dyDescent="0.25">
      <c r="A14" s="12" t="s">
        <v>77</v>
      </c>
      <c r="B14" s="443" t="s">
        <v>571</v>
      </c>
      <c r="C14" s="442"/>
      <c r="D14" s="442"/>
      <c r="E14" s="454"/>
    </row>
    <row r="15" spans="1:7" s="274" customFormat="1" ht="12" customHeight="1" thickBot="1" x14ac:dyDescent="0.25">
      <c r="A15" s="16" t="s">
        <v>11</v>
      </c>
      <c r="B15" s="171" t="s">
        <v>208</v>
      </c>
      <c r="C15" s="328"/>
      <c r="D15" s="176">
        <f>+D16+D17+D18+D19+D20</f>
        <v>0</v>
      </c>
      <c r="E15" s="453">
        <f>+E16+E17+E18+E19+E20</f>
        <v>0</v>
      </c>
    </row>
    <row r="16" spans="1:7" s="274" customFormat="1" ht="12" customHeight="1" x14ac:dyDescent="0.2">
      <c r="A16" s="11" t="s">
        <v>78</v>
      </c>
      <c r="B16" s="275" t="s">
        <v>209</v>
      </c>
      <c r="C16" s="325"/>
      <c r="D16" s="179"/>
      <c r="E16" s="452"/>
    </row>
    <row r="17" spans="1:5" s="274" customFormat="1" ht="12" customHeight="1" x14ac:dyDescent="0.2">
      <c r="A17" s="10" t="s">
        <v>79</v>
      </c>
      <c r="B17" s="276" t="s">
        <v>210</v>
      </c>
      <c r="C17" s="326"/>
      <c r="D17" s="178"/>
      <c r="E17" s="451"/>
    </row>
    <row r="18" spans="1:5" s="274" customFormat="1" ht="12" customHeight="1" x14ac:dyDescent="0.2">
      <c r="A18" s="10" t="s">
        <v>80</v>
      </c>
      <c r="B18" s="276" t="s">
        <v>211</v>
      </c>
      <c r="C18" s="326"/>
      <c r="D18" s="178"/>
      <c r="E18" s="451"/>
    </row>
    <row r="19" spans="1:5" s="274" customFormat="1" ht="12" customHeight="1" x14ac:dyDescent="0.2">
      <c r="A19" s="10" t="s">
        <v>81</v>
      </c>
      <c r="B19" s="276" t="s">
        <v>212</v>
      </c>
      <c r="C19" s="326"/>
      <c r="D19" s="178"/>
      <c r="E19" s="451"/>
    </row>
    <row r="20" spans="1:5" s="274" customFormat="1" ht="12" customHeight="1" x14ac:dyDescent="0.2">
      <c r="A20" s="10" t="s">
        <v>82</v>
      </c>
      <c r="B20" s="276" t="s">
        <v>213</v>
      </c>
      <c r="C20" s="326"/>
      <c r="D20" s="178"/>
      <c r="E20" s="451"/>
    </row>
    <row r="21" spans="1:5" s="274" customFormat="1" ht="12" customHeight="1" thickBot="1" x14ac:dyDescent="0.25">
      <c r="A21" s="12" t="s">
        <v>88</v>
      </c>
      <c r="B21" s="277" t="s">
        <v>214</v>
      </c>
      <c r="C21" s="327"/>
      <c r="D21" s="180"/>
      <c r="E21" s="451"/>
    </row>
    <row r="22" spans="1:5" s="274" customFormat="1" ht="12" customHeight="1" thickBot="1" x14ac:dyDescent="0.25">
      <c r="A22" s="16" t="s">
        <v>12</v>
      </c>
      <c r="B22" s="17" t="s">
        <v>215</v>
      </c>
      <c r="C22" s="324"/>
      <c r="D22" s="176">
        <f>+D23+D24+D25+D26+D27</f>
        <v>0</v>
      </c>
      <c r="E22" s="453">
        <f>+E23+E24+E25+E26+E27</f>
        <v>0</v>
      </c>
    </row>
    <row r="23" spans="1:5" s="274" customFormat="1" ht="12" customHeight="1" x14ac:dyDescent="0.2">
      <c r="A23" s="11" t="s">
        <v>61</v>
      </c>
      <c r="B23" s="275" t="s">
        <v>216</v>
      </c>
      <c r="C23" s="325"/>
      <c r="D23" s="179"/>
      <c r="E23" s="451"/>
    </row>
    <row r="24" spans="1:5" s="274" customFormat="1" ht="12" customHeight="1" x14ac:dyDescent="0.2">
      <c r="A24" s="10" t="s">
        <v>62</v>
      </c>
      <c r="B24" s="276" t="s">
        <v>217</v>
      </c>
      <c r="C24" s="326"/>
      <c r="D24" s="178"/>
      <c r="E24" s="451"/>
    </row>
    <row r="25" spans="1:5" s="274" customFormat="1" ht="12" customHeight="1" x14ac:dyDescent="0.2">
      <c r="A25" s="10" t="s">
        <v>63</v>
      </c>
      <c r="B25" s="276" t="s">
        <v>218</v>
      </c>
      <c r="C25" s="326"/>
      <c r="D25" s="178"/>
      <c r="E25" s="451"/>
    </row>
    <row r="26" spans="1:5" s="274" customFormat="1" ht="12" customHeight="1" x14ac:dyDescent="0.2">
      <c r="A26" s="10" t="s">
        <v>64</v>
      </c>
      <c r="B26" s="276" t="s">
        <v>219</v>
      </c>
      <c r="C26" s="326"/>
      <c r="D26" s="178"/>
      <c r="E26" s="451"/>
    </row>
    <row r="27" spans="1:5" s="274" customFormat="1" ht="12" customHeight="1" x14ac:dyDescent="0.2">
      <c r="A27" s="10" t="s">
        <v>122</v>
      </c>
      <c r="B27" s="276" t="s">
        <v>220</v>
      </c>
      <c r="C27" s="326"/>
      <c r="D27" s="178"/>
      <c r="E27" s="451"/>
    </row>
    <row r="28" spans="1:5" s="274" customFormat="1" ht="12" customHeight="1" thickBot="1" x14ac:dyDescent="0.25">
      <c r="A28" s="12" t="s">
        <v>123</v>
      </c>
      <c r="B28" s="277" t="s">
        <v>221</v>
      </c>
      <c r="C28" s="327"/>
      <c r="D28" s="180"/>
      <c r="E28" s="451"/>
    </row>
    <row r="29" spans="1:5" s="274" customFormat="1" ht="12" customHeight="1" thickBot="1" x14ac:dyDescent="0.25">
      <c r="A29" s="16" t="s">
        <v>124</v>
      </c>
      <c r="B29" s="17" t="s">
        <v>222</v>
      </c>
      <c r="C29" s="324"/>
      <c r="D29" s="182">
        <f>+D30+D33+D34+D35</f>
        <v>0</v>
      </c>
      <c r="E29" s="396">
        <f>+E30+E33+E34+E35</f>
        <v>0</v>
      </c>
    </row>
    <row r="30" spans="1:5" s="274" customFormat="1" ht="12" customHeight="1" x14ac:dyDescent="0.2">
      <c r="A30" s="11" t="s">
        <v>223</v>
      </c>
      <c r="B30" s="275" t="s">
        <v>224</v>
      </c>
      <c r="C30" s="325"/>
      <c r="D30" s="278">
        <f>+D31+D32</f>
        <v>0</v>
      </c>
      <c r="E30" s="456">
        <f>+E31+E32</f>
        <v>0</v>
      </c>
    </row>
    <row r="31" spans="1:5" s="274" customFormat="1" ht="12" customHeight="1" x14ac:dyDescent="0.2">
      <c r="A31" s="10" t="s">
        <v>225</v>
      </c>
      <c r="B31" s="276" t="s">
        <v>226</v>
      </c>
      <c r="C31" s="326"/>
      <c r="D31" s="178"/>
      <c r="E31" s="451"/>
    </row>
    <row r="32" spans="1:5" s="274" customFormat="1" ht="12" customHeight="1" x14ac:dyDescent="0.2">
      <c r="A32" s="10" t="s">
        <v>227</v>
      </c>
      <c r="B32" s="276" t="s">
        <v>228</v>
      </c>
      <c r="C32" s="326"/>
      <c r="D32" s="178"/>
      <c r="E32" s="451"/>
    </row>
    <row r="33" spans="1:5" s="274" customFormat="1" ht="12" customHeight="1" x14ac:dyDescent="0.2">
      <c r="A33" s="10" t="s">
        <v>229</v>
      </c>
      <c r="B33" s="276" t="s">
        <v>230</v>
      </c>
      <c r="C33" s="326"/>
      <c r="D33" s="178"/>
      <c r="E33" s="451"/>
    </row>
    <row r="34" spans="1:5" s="274" customFormat="1" ht="12" customHeight="1" x14ac:dyDescent="0.2">
      <c r="A34" s="10" t="s">
        <v>231</v>
      </c>
      <c r="B34" s="276" t="s">
        <v>232</v>
      </c>
      <c r="C34" s="326"/>
      <c r="D34" s="178"/>
      <c r="E34" s="451"/>
    </row>
    <row r="35" spans="1:5" s="274" customFormat="1" ht="12" customHeight="1" thickBot="1" x14ac:dyDescent="0.25">
      <c r="A35" s="12" t="s">
        <v>233</v>
      </c>
      <c r="B35" s="277" t="s">
        <v>234</v>
      </c>
      <c r="C35" s="327"/>
      <c r="D35" s="180"/>
      <c r="E35" s="451"/>
    </row>
    <row r="36" spans="1:5" s="274" customFormat="1" ht="12" customHeight="1" thickBot="1" x14ac:dyDescent="0.25">
      <c r="A36" s="16" t="s">
        <v>14</v>
      </c>
      <c r="B36" s="17" t="s">
        <v>235</v>
      </c>
      <c r="C36" s="324"/>
      <c r="D36" s="176">
        <f>SUM(D37:D46)</f>
        <v>0</v>
      </c>
      <c r="E36" s="387">
        <f>SUM(E37:E46)</f>
        <v>0</v>
      </c>
    </row>
    <row r="37" spans="1:5" s="274" customFormat="1" ht="12" customHeight="1" x14ac:dyDescent="0.2">
      <c r="A37" s="11" t="s">
        <v>65</v>
      </c>
      <c r="B37" s="275" t="s">
        <v>236</v>
      </c>
      <c r="C37" s="325"/>
      <c r="D37" s="179"/>
      <c r="E37" s="451"/>
    </row>
    <row r="38" spans="1:5" s="274" customFormat="1" ht="12" customHeight="1" x14ac:dyDescent="0.2">
      <c r="A38" s="10" t="s">
        <v>66</v>
      </c>
      <c r="B38" s="276" t="s">
        <v>237</v>
      </c>
      <c r="C38" s="326"/>
      <c r="D38" s="178"/>
      <c r="E38" s="451"/>
    </row>
    <row r="39" spans="1:5" s="274" customFormat="1" ht="12" customHeight="1" x14ac:dyDescent="0.2">
      <c r="A39" s="10" t="s">
        <v>67</v>
      </c>
      <c r="B39" s="276" t="s">
        <v>238</v>
      </c>
      <c r="C39" s="326"/>
      <c r="D39" s="178"/>
      <c r="E39" s="451"/>
    </row>
    <row r="40" spans="1:5" s="274" customFormat="1" ht="12" customHeight="1" x14ac:dyDescent="0.2">
      <c r="A40" s="10" t="s">
        <v>126</v>
      </c>
      <c r="B40" s="276" t="s">
        <v>239</v>
      </c>
      <c r="C40" s="326"/>
      <c r="D40" s="178"/>
      <c r="E40" s="451"/>
    </row>
    <row r="41" spans="1:5" s="274" customFormat="1" ht="12" customHeight="1" x14ac:dyDescent="0.2">
      <c r="A41" s="10" t="s">
        <v>127</v>
      </c>
      <c r="B41" s="276" t="s">
        <v>240</v>
      </c>
      <c r="C41" s="326"/>
      <c r="D41" s="178"/>
      <c r="E41" s="451"/>
    </row>
    <row r="42" spans="1:5" s="274" customFormat="1" ht="12" customHeight="1" x14ac:dyDescent="0.2">
      <c r="A42" s="10" t="s">
        <v>128</v>
      </c>
      <c r="B42" s="276" t="s">
        <v>241</v>
      </c>
      <c r="C42" s="326"/>
      <c r="D42" s="178"/>
      <c r="E42" s="451"/>
    </row>
    <row r="43" spans="1:5" s="274" customFormat="1" ht="12" customHeight="1" x14ac:dyDescent="0.2">
      <c r="A43" s="10" t="s">
        <v>129</v>
      </c>
      <c r="B43" s="276" t="s">
        <v>242</v>
      </c>
      <c r="C43" s="326"/>
      <c r="D43" s="178"/>
      <c r="E43" s="451"/>
    </row>
    <row r="44" spans="1:5" s="274" customFormat="1" ht="12" customHeight="1" x14ac:dyDescent="0.2">
      <c r="A44" s="10" t="s">
        <v>130</v>
      </c>
      <c r="B44" s="276" t="s">
        <v>243</v>
      </c>
      <c r="C44" s="326"/>
      <c r="D44" s="178"/>
      <c r="E44" s="451"/>
    </row>
    <row r="45" spans="1:5" s="274" customFormat="1" ht="12" customHeight="1" x14ac:dyDescent="0.2">
      <c r="A45" s="10" t="s">
        <v>244</v>
      </c>
      <c r="B45" s="276" t="s">
        <v>245</v>
      </c>
      <c r="C45" s="326"/>
      <c r="D45" s="181"/>
      <c r="E45" s="451"/>
    </row>
    <row r="46" spans="1:5" s="274" customFormat="1" ht="12" customHeight="1" thickBot="1" x14ac:dyDescent="0.25">
      <c r="A46" s="12" t="s">
        <v>246</v>
      </c>
      <c r="B46" s="277" t="s">
        <v>247</v>
      </c>
      <c r="C46" s="327"/>
      <c r="D46" s="252"/>
      <c r="E46" s="451"/>
    </row>
    <row r="47" spans="1:5" s="274" customFormat="1" ht="12" customHeight="1" thickBot="1" x14ac:dyDescent="0.25">
      <c r="A47" s="16" t="s">
        <v>15</v>
      </c>
      <c r="B47" s="17" t="s">
        <v>248</v>
      </c>
      <c r="C47" s="324"/>
      <c r="D47" s="176">
        <f>SUM(D48:D52)</f>
        <v>0</v>
      </c>
      <c r="E47" s="387">
        <f>SUM(E48:E52)</f>
        <v>0</v>
      </c>
    </row>
    <row r="48" spans="1:5" s="274" customFormat="1" ht="12" customHeight="1" x14ac:dyDescent="0.2">
      <c r="A48" s="11" t="s">
        <v>68</v>
      </c>
      <c r="B48" s="275" t="s">
        <v>249</v>
      </c>
      <c r="C48" s="325"/>
      <c r="D48" s="253"/>
      <c r="E48" s="451"/>
    </row>
    <row r="49" spans="1:5" s="274" customFormat="1" ht="12" customHeight="1" x14ac:dyDescent="0.2">
      <c r="A49" s="10" t="s">
        <v>69</v>
      </c>
      <c r="B49" s="276" t="s">
        <v>250</v>
      </c>
      <c r="C49" s="326"/>
      <c r="D49" s="181"/>
      <c r="E49" s="451"/>
    </row>
    <row r="50" spans="1:5" s="274" customFormat="1" ht="12" customHeight="1" x14ac:dyDescent="0.2">
      <c r="A50" s="10" t="s">
        <v>251</v>
      </c>
      <c r="B50" s="276" t="s">
        <v>252</v>
      </c>
      <c r="C50" s="326"/>
      <c r="D50" s="181"/>
      <c r="E50" s="451"/>
    </row>
    <row r="51" spans="1:5" s="274" customFormat="1" ht="12" customHeight="1" x14ac:dyDescent="0.2">
      <c r="A51" s="10" t="s">
        <v>253</v>
      </c>
      <c r="B51" s="276" t="s">
        <v>254</v>
      </c>
      <c r="C51" s="326"/>
      <c r="D51" s="181"/>
      <c r="E51" s="451"/>
    </row>
    <row r="52" spans="1:5" s="274" customFormat="1" ht="12" customHeight="1" thickBot="1" x14ac:dyDescent="0.25">
      <c r="A52" s="12" t="s">
        <v>255</v>
      </c>
      <c r="B52" s="277" t="s">
        <v>256</v>
      </c>
      <c r="C52" s="327"/>
      <c r="D52" s="252"/>
      <c r="E52" s="451"/>
    </row>
    <row r="53" spans="1:5" s="274" customFormat="1" ht="12" customHeight="1" thickBot="1" x14ac:dyDescent="0.25">
      <c r="A53" s="16" t="s">
        <v>131</v>
      </c>
      <c r="B53" s="17" t="s">
        <v>257</v>
      </c>
      <c r="C53" s="324"/>
      <c r="D53" s="176">
        <f>SUM(D54:D56)</f>
        <v>0</v>
      </c>
      <c r="E53" s="387">
        <f>SUM(E54:E56)</f>
        <v>0</v>
      </c>
    </row>
    <row r="54" spans="1:5" s="274" customFormat="1" ht="12" customHeight="1" x14ac:dyDescent="0.2">
      <c r="A54" s="11" t="s">
        <v>70</v>
      </c>
      <c r="B54" s="275" t="s">
        <v>258</v>
      </c>
      <c r="C54" s="325"/>
      <c r="D54" s="179"/>
      <c r="E54" s="451"/>
    </row>
    <row r="55" spans="1:5" s="274" customFormat="1" ht="12" customHeight="1" x14ac:dyDescent="0.2">
      <c r="A55" s="10" t="s">
        <v>71</v>
      </c>
      <c r="B55" s="276" t="s">
        <v>259</v>
      </c>
      <c r="C55" s="326"/>
      <c r="D55" s="178"/>
      <c r="E55" s="451"/>
    </row>
    <row r="56" spans="1:5" s="274" customFormat="1" ht="12" customHeight="1" x14ac:dyDescent="0.2">
      <c r="A56" s="10" t="s">
        <v>260</v>
      </c>
      <c r="B56" s="276" t="s">
        <v>261</v>
      </c>
      <c r="C56" s="326"/>
      <c r="D56" s="178"/>
      <c r="E56" s="451"/>
    </row>
    <row r="57" spans="1:5" s="274" customFormat="1" ht="12" customHeight="1" thickBot="1" x14ac:dyDescent="0.25">
      <c r="A57" s="12" t="s">
        <v>262</v>
      </c>
      <c r="B57" s="277" t="s">
        <v>263</v>
      </c>
      <c r="C57" s="327"/>
      <c r="D57" s="180"/>
      <c r="E57" s="451"/>
    </row>
    <row r="58" spans="1:5" s="274" customFormat="1" ht="12" customHeight="1" thickBot="1" x14ac:dyDescent="0.25">
      <c r="A58" s="16" t="s">
        <v>17</v>
      </c>
      <c r="B58" s="171" t="s">
        <v>264</v>
      </c>
      <c r="C58" s="328"/>
      <c r="D58" s="176">
        <f>SUM(D59:D61)</f>
        <v>0</v>
      </c>
      <c r="E58" s="387">
        <f>SUM(E59:E61)</f>
        <v>0</v>
      </c>
    </row>
    <row r="59" spans="1:5" s="274" customFormat="1" ht="12" customHeight="1" x14ac:dyDescent="0.2">
      <c r="A59" s="11" t="s">
        <v>132</v>
      </c>
      <c r="B59" s="275" t="s">
        <v>265</v>
      </c>
      <c r="C59" s="325"/>
      <c r="D59" s="181"/>
      <c r="E59" s="451"/>
    </row>
    <row r="60" spans="1:5" s="274" customFormat="1" ht="12" customHeight="1" x14ac:dyDescent="0.2">
      <c r="A60" s="10" t="s">
        <v>133</v>
      </c>
      <c r="B60" s="276" t="s">
        <v>266</v>
      </c>
      <c r="C60" s="326"/>
      <c r="D60" s="181"/>
      <c r="E60" s="451"/>
    </row>
    <row r="61" spans="1:5" s="274" customFormat="1" ht="12" customHeight="1" x14ac:dyDescent="0.2">
      <c r="A61" s="10" t="s">
        <v>163</v>
      </c>
      <c r="B61" s="276" t="s">
        <v>267</v>
      </c>
      <c r="C61" s="326"/>
      <c r="D61" s="181"/>
      <c r="E61" s="451"/>
    </row>
    <row r="62" spans="1:5" s="274" customFormat="1" ht="12" customHeight="1" thickBot="1" x14ac:dyDescent="0.25">
      <c r="A62" s="12" t="s">
        <v>268</v>
      </c>
      <c r="B62" s="277" t="s">
        <v>269</v>
      </c>
      <c r="C62" s="327"/>
      <c r="D62" s="181"/>
      <c r="E62" s="451"/>
    </row>
    <row r="63" spans="1:5" s="274" customFormat="1" ht="12" customHeight="1" thickBot="1" x14ac:dyDescent="0.25">
      <c r="A63" s="16" t="s">
        <v>18</v>
      </c>
      <c r="B63" s="17" t="s">
        <v>270</v>
      </c>
      <c r="C63" s="324"/>
      <c r="D63" s="182">
        <f>+D7+D15+D22+D29+D36+D47+D53+D58</f>
        <v>0</v>
      </c>
      <c r="E63" s="396">
        <f>+E7+E15+E22+E29+E36+E47+E53+E58</f>
        <v>0</v>
      </c>
    </row>
    <row r="64" spans="1:5" s="274" customFormat="1" ht="12" customHeight="1" thickBot="1" x14ac:dyDescent="0.25">
      <c r="A64" s="279" t="s">
        <v>271</v>
      </c>
      <c r="B64" s="171" t="s">
        <v>272</v>
      </c>
      <c r="C64" s="328"/>
      <c r="D64" s="176">
        <f>SUM(D65:D67)</f>
        <v>0</v>
      </c>
      <c r="E64" s="451"/>
    </row>
    <row r="65" spans="1:5" s="274" customFormat="1" ht="12" customHeight="1" x14ac:dyDescent="0.2">
      <c r="A65" s="11" t="s">
        <v>273</v>
      </c>
      <c r="B65" s="275" t="s">
        <v>274</v>
      </c>
      <c r="C65" s="325"/>
      <c r="D65" s="181"/>
      <c r="E65" s="451"/>
    </row>
    <row r="66" spans="1:5" s="274" customFormat="1" ht="12" customHeight="1" x14ac:dyDescent="0.2">
      <c r="A66" s="10" t="s">
        <v>275</v>
      </c>
      <c r="B66" s="276" t="s">
        <v>276</v>
      </c>
      <c r="C66" s="326"/>
      <c r="D66" s="181"/>
      <c r="E66" s="451"/>
    </row>
    <row r="67" spans="1:5" s="274" customFormat="1" ht="12" customHeight="1" thickBot="1" x14ac:dyDescent="0.25">
      <c r="A67" s="12" t="s">
        <v>277</v>
      </c>
      <c r="B67" s="280" t="s">
        <v>278</v>
      </c>
      <c r="C67" s="329"/>
      <c r="D67" s="181"/>
      <c r="E67" s="451"/>
    </row>
    <row r="68" spans="1:5" s="274" customFormat="1" ht="12" customHeight="1" thickBot="1" x14ac:dyDescent="0.25">
      <c r="A68" s="279" t="s">
        <v>279</v>
      </c>
      <c r="B68" s="171" t="s">
        <v>280</v>
      </c>
      <c r="C68" s="328"/>
      <c r="D68" s="176">
        <f>SUM(D69:D72)</f>
        <v>0</v>
      </c>
      <c r="E68" s="387">
        <f>SUM(E69:E72)</f>
        <v>0</v>
      </c>
    </row>
    <row r="69" spans="1:5" s="274" customFormat="1" ht="12" customHeight="1" x14ac:dyDescent="0.2">
      <c r="A69" s="11" t="s">
        <v>106</v>
      </c>
      <c r="B69" s="275" t="s">
        <v>281</v>
      </c>
      <c r="C69" s="325"/>
      <c r="D69" s="181"/>
      <c r="E69" s="451"/>
    </row>
    <row r="70" spans="1:5" s="274" customFormat="1" ht="12" customHeight="1" x14ac:dyDescent="0.2">
      <c r="A70" s="10" t="s">
        <v>107</v>
      </c>
      <c r="B70" s="276" t="s">
        <v>282</v>
      </c>
      <c r="C70" s="326"/>
      <c r="D70" s="181"/>
      <c r="E70" s="451"/>
    </row>
    <row r="71" spans="1:5" s="274" customFormat="1" ht="12" customHeight="1" x14ac:dyDescent="0.2">
      <c r="A71" s="10" t="s">
        <v>283</v>
      </c>
      <c r="B71" s="276" t="s">
        <v>284</v>
      </c>
      <c r="C71" s="326"/>
      <c r="D71" s="181"/>
      <c r="E71" s="451"/>
    </row>
    <row r="72" spans="1:5" s="274" customFormat="1" ht="12" customHeight="1" thickBot="1" x14ac:dyDescent="0.25">
      <c r="A72" s="12" t="s">
        <v>285</v>
      </c>
      <c r="B72" s="277" t="s">
        <v>286</v>
      </c>
      <c r="C72" s="327"/>
      <c r="D72" s="181"/>
      <c r="E72" s="451"/>
    </row>
    <row r="73" spans="1:5" s="274" customFormat="1" ht="12" customHeight="1" thickBot="1" x14ac:dyDescent="0.25">
      <c r="A73" s="279" t="s">
        <v>287</v>
      </c>
      <c r="B73" s="171" t="s">
        <v>288</v>
      </c>
      <c r="C73" s="328"/>
      <c r="D73" s="176">
        <f>SUM(D74:D75)</f>
        <v>0</v>
      </c>
      <c r="E73" s="387">
        <f>SUM(E74:E75)</f>
        <v>0</v>
      </c>
    </row>
    <row r="74" spans="1:5" s="274" customFormat="1" ht="12" customHeight="1" x14ac:dyDescent="0.2">
      <c r="A74" s="11" t="s">
        <v>289</v>
      </c>
      <c r="B74" s="275" t="s">
        <v>290</v>
      </c>
      <c r="C74" s="325"/>
      <c r="D74" s="181"/>
      <c r="E74" s="451"/>
    </row>
    <row r="75" spans="1:5" s="274" customFormat="1" ht="12" customHeight="1" thickBot="1" x14ac:dyDescent="0.25">
      <c r="A75" s="12" t="s">
        <v>291</v>
      </c>
      <c r="B75" s="277" t="s">
        <v>292</v>
      </c>
      <c r="C75" s="327"/>
      <c r="D75" s="181"/>
      <c r="E75" s="451"/>
    </row>
    <row r="76" spans="1:5" s="274" customFormat="1" ht="12" customHeight="1" thickBot="1" x14ac:dyDescent="0.25">
      <c r="A76" s="279" t="s">
        <v>293</v>
      </c>
      <c r="B76" s="171" t="s">
        <v>294</v>
      </c>
      <c r="C76" s="328"/>
      <c r="D76" s="176">
        <f>SUM(D77:D79)</f>
        <v>0</v>
      </c>
      <c r="E76" s="387">
        <f>SUM(E77:E79)</f>
        <v>0</v>
      </c>
    </row>
    <row r="77" spans="1:5" s="274" customFormat="1" ht="12" customHeight="1" x14ac:dyDescent="0.2">
      <c r="A77" s="11" t="s">
        <v>295</v>
      </c>
      <c r="B77" s="275" t="s">
        <v>296</v>
      </c>
      <c r="C77" s="325"/>
      <c r="D77" s="181"/>
      <c r="E77" s="451"/>
    </row>
    <row r="78" spans="1:5" s="274" customFormat="1" ht="12" customHeight="1" x14ac:dyDescent="0.2">
      <c r="A78" s="10" t="s">
        <v>297</v>
      </c>
      <c r="B78" s="276" t="s">
        <v>298</v>
      </c>
      <c r="C78" s="326"/>
      <c r="D78" s="181"/>
      <c r="E78" s="451"/>
    </row>
    <row r="79" spans="1:5" s="274" customFormat="1" ht="12" customHeight="1" thickBot="1" x14ac:dyDescent="0.25">
      <c r="A79" s="12" t="s">
        <v>299</v>
      </c>
      <c r="B79" s="277" t="s">
        <v>300</v>
      </c>
      <c r="C79" s="327"/>
      <c r="D79" s="181"/>
      <c r="E79" s="451"/>
    </row>
    <row r="80" spans="1:5" s="274" customFormat="1" ht="12" customHeight="1" thickBot="1" x14ac:dyDescent="0.25">
      <c r="A80" s="279" t="s">
        <v>301</v>
      </c>
      <c r="B80" s="171" t="s">
        <v>302</v>
      </c>
      <c r="C80" s="328"/>
      <c r="D80" s="176">
        <f>SUM(D81:D84)</f>
        <v>0</v>
      </c>
      <c r="E80" s="387">
        <f>SUM(E81:E84)</f>
        <v>0</v>
      </c>
    </row>
    <row r="81" spans="1:5" s="274" customFormat="1" ht="12" customHeight="1" x14ac:dyDescent="0.2">
      <c r="A81" s="281" t="s">
        <v>303</v>
      </c>
      <c r="B81" s="275" t="s">
        <v>304</v>
      </c>
      <c r="C81" s="325"/>
      <c r="D81" s="181"/>
      <c r="E81" s="451"/>
    </row>
    <row r="82" spans="1:5" s="274" customFormat="1" ht="12" customHeight="1" x14ac:dyDescent="0.2">
      <c r="A82" s="282" t="s">
        <v>305</v>
      </c>
      <c r="B82" s="276" t="s">
        <v>306</v>
      </c>
      <c r="C82" s="326"/>
      <c r="D82" s="181"/>
      <c r="E82" s="451"/>
    </row>
    <row r="83" spans="1:5" s="274" customFormat="1" ht="12" customHeight="1" x14ac:dyDescent="0.2">
      <c r="A83" s="282" t="s">
        <v>307</v>
      </c>
      <c r="B83" s="276" t="s">
        <v>308</v>
      </c>
      <c r="C83" s="326"/>
      <c r="D83" s="181"/>
      <c r="E83" s="451"/>
    </row>
    <row r="84" spans="1:5" s="274" customFormat="1" ht="12" customHeight="1" thickBot="1" x14ac:dyDescent="0.25">
      <c r="A84" s="283" t="s">
        <v>309</v>
      </c>
      <c r="B84" s="277" t="s">
        <v>310</v>
      </c>
      <c r="C84" s="327"/>
      <c r="D84" s="181"/>
      <c r="E84" s="451"/>
    </row>
    <row r="85" spans="1:5" s="274" customFormat="1" ht="13.5" customHeight="1" thickBot="1" x14ac:dyDescent="0.25">
      <c r="A85" s="279" t="s">
        <v>311</v>
      </c>
      <c r="B85" s="171" t="s">
        <v>312</v>
      </c>
      <c r="C85" s="328"/>
      <c r="D85" s="284"/>
      <c r="E85" s="402"/>
    </row>
    <row r="86" spans="1:5" s="274" customFormat="1" ht="15.75" customHeight="1" thickBot="1" x14ac:dyDescent="0.25">
      <c r="A86" s="279" t="s">
        <v>313</v>
      </c>
      <c r="B86" s="285" t="s">
        <v>314</v>
      </c>
      <c r="C86" s="330"/>
      <c r="D86" s="182">
        <f>+D64+D68+D73+D76+D80+D85</f>
        <v>0</v>
      </c>
      <c r="E86" s="396">
        <f>+E64+E68+E73+E76+E80+E85</f>
        <v>0</v>
      </c>
    </row>
    <row r="87" spans="1:5" s="274" customFormat="1" ht="16.5" customHeight="1" thickBot="1" x14ac:dyDescent="0.25">
      <c r="A87" s="286" t="s">
        <v>315</v>
      </c>
      <c r="B87" s="287" t="s">
        <v>316</v>
      </c>
      <c r="C87" s="331"/>
      <c r="D87" s="182">
        <f>+D63+D86</f>
        <v>0</v>
      </c>
      <c r="E87" s="396">
        <f>+E63+E86</f>
        <v>0</v>
      </c>
    </row>
    <row r="88" spans="1:5" s="274" customFormat="1" ht="57" customHeight="1" x14ac:dyDescent="0.2">
      <c r="A88" s="1"/>
      <c r="B88" s="2"/>
      <c r="C88" s="2"/>
      <c r="D88" s="183"/>
    </row>
    <row r="89" spans="1:5" ht="16.5" customHeight="1" x14ac:dyDescent="0.25">
      <c r="A89" s="733" t="s">
        <v>38</v>
      </c>
      <c r="B89" s="733"/>
      <c r="C89" s="733"/>
      <c r="D89" s="733"/>
    </row>
    <row r="90" spans="1:5" s="288" customFormat="1" ht="16.5" customHeight="1" thickBot="1" x14ac:dyDescent="0.3">
      <c r="A90" s="734" t="s">
        <v>112</v>
      </c>
      <c r="B90" s="734"/>
      <c r="C90" s="323"/>
      <c r="D90" s="267" t="s">
        <v>1129</v>
      </c>
    </row>
    <row r="91" spans="1:5" ht="38.1" customHeight="1" thickBot="1" x14ac:dyDescent="0.3">
      <c r="A91" s="19" t="s">
        <v>59</v>
      </c>
      <c r="B91" s="20" t="s">
        <v>39</v>
      </c>
      <c r="C91" s="28" t="s">
        <v>938</v>
      </c>
      <c r="D91" s="28" t="s">
        <v>939</v>
      </c>
      <c r="E91" s="455" t="s">
        <v>940</v>
      </c>
    </row>
    <row r="92" spans="1:5" s="273" customFormat="1" ht="12" customHeight="1" thickBot="1" x14ac:dyDescent="0.25">
      <c r="A92" s="25">
        <v>1</v>
      </c>
      <c r="B92" s="26">
        <v>2</v>
      </c>
      <c r="C92" s="321">
        <v>3</v>
      </c>
      <c r="D92" s="27">
        <v>4</v>
      </c>
      <c r="E92" s="674">
        <v>5</v>
      </c>
    </row>
    <row r="93" spans="1:5" ht="12" customHeight="1" thickBot="1" x14ac:dyDescent="0.3">
      <c r="A93" s="18" t="s">
        <v>10</v>
      </c>
      <c r="B93" s="24" t="s">
        <v>317</v>
      </c>
      <c r="C93" s="332"/>
      <c r="D93" s="175">
        <f>SUM(D94:D98)</f>
        <v>0</v>
      </c>
      <c r="E93" s="453">
        <f>SUM(E94:E98)</f>
        <v>0</v>
      </c>
    </row>
    <row r="94" spans="1:5" ht="12" customHeight="1" x14ac:dyDescent="0.25">
      <c r="A94" s="13" t="s">
        <v>72</v>
      </c>
      <c r="B94" s="6" t="s">
        <v>40</v>
      </c>
      <c r="C94" s="333"/>
      <c r="D94" s="177"/>
      <c r="E94" s="466"/>
    </row>
    <row r="95" spans="1:5" ht="12" customHeight="1" x14ac:dyDescent="0.25">
      <c r="A95" s="10" t="s">
        <v>73</v>
      </c>
      <c r="B95" s="4" t="s">
        <v>134</v>
      </c>
      <c r="C95" s="334"/>
      <c r="D95" s="178"/>
      <c r="E95" s="465"/>
    </row>
    <row r="96" spans="1:5" ht="12" customHeight="1" x14ac:dyDescent="0.25">
      <c r="A96" s="10" t="s">
        <v>74</v>
      </c>
      <c r="B96" s="4" t="s">
        <v>98</v>
      </c>
      <c r="C96" s="335"/>
      <c r="D96" s="180"/>
      <c r="E96" s="465"/>
    </row>
    <row r="97" spans="1:5" ht="12" customHeight="1" x14ac:dyDescent="0.25">
      <c r="A97" s="10" t="s">
        <v>75</v>
      </c>
      <c r="B97" s="7" t="s">
        <v>135</v>
      </c>
      <c r="C97" s="336"/>
      <c r="D97" s="180"/>
      <c r="E97" s="465"/>
    </row>
    <row r="98" spans="1:5" ht="12" customHeight="1" x14ac:dyDescent="0.25">
      <c r="A98" s="10" t="s">
        <v>83</v>
      </c>
      <c r="B98" s="15" t="s">
        <v>136</v>
      </c>
      <c r="C98" s="15"/>
      <c r="D98" s="180"/>
      <c r="E98" s="465"/>
    </row>
    <row r="99" spans="1:5" ht="12" customHeight="1" x14ac:dyDescent="0.25">
      <c r="A99" s="10" t="s">
        <v>76</v>
      </c>
      <c r="B99" s="4" t="s">
        <v>318</v>
      </c>
      <c r="C99" s="335"/>
      <c r="D99" s="180"/>
      <c r="E99" s="465"/>
    </row>
    <row r="100" spans="1:5" ht="12" customHeight="1" x14ac:dyDescent="0.25">
      <c r="A100" s="10" t="s">
        <v>77</v>
      </c>
      <c r="B100" s="81" t="s">
        <v>319</v>
      </c>
      <c r="C100" s="337"/>
      <c r="D100" s="180"/>
      <c r="E100" s="465"/>
    </row>
    <row r="101" spans="1:5" ht="12" customHeight="1" x14ac:dyDescent="0.25">
      <c r="A101" s="10" t="s">
        <v>84</v>
      </c>
      <c r="B101" s="82" t="s">
        <v>320</v>
      </c>
      <c r="C101" s="338"/>
      <c r="D101" s="180"/>
      <c r="E101" s="465"/>
    </row>
    <row r="102" spans="1:5" ht="12" customHeight="1" x14ac:dyDescent="0.25">
      <c r="A102" s="10" t="s">
        <v>85</v>
      </c>
      <c r="B102" s="82" t="s">
        <v>321</v>
      </c>
      <c r="C102" s="338"/>
      <c r="D102" s="180"/>
      <c r="E102" s="465"/>
    </row>
    <row r="103" spans="1:5" ht="12" customHeight="1" x14ac:dyDescent="0.25">
      <c r="A103" s="10" t="s">
        <v>86</v>
      </c>
      <c r="B103" s="81" t="s">
        <v>322</v>
      </c>
      <c r="C103" s="337"/>
      <c r="D103" s="180"/>
      <c r="E103" s="465"/>
    </row>
    <row r="104" spans="1:5" ht="12" customHeight="1" x14ac:dyDescent="0.25">
      <c r="A104" s="10" t="s">
        <v>87</v>
      </c>
      <c r="B104" s="81" t="s">
        <v>323</v>
      </c>
      <c r="C104" s="337"/>
      <c r="D104" s="180"/>
      <c r="E104" s="465"/>
    </row>
    <row r="105" spans="1:5" ht="12" customHeight="1" x14ac:dyDescent="0.25">
      <c r="A105" s="10" t="s">
        <v>89</v>
      </c>
      <c r="B105" s="82" t="s">
        <v>324</v>
      </c>
      <c r="C105" s="338"/>
      <c r="D105" s="180"/>
      <c r="E105" s="465"/>
    </row>
    <row r="106" spans="1:5" ht="12" customHeight="1" x14ac:dyDescent="0.25">
      <c r="A106" s="9" t="s">
        <v>137</v>
      </c>
      <c r="B106" s="83" t="s">
        <v>325</v>
      </c>
      <c r="C106" s="338"/>
      <c r="D106" s="180"/>
      <c r="E106" s="465"/>
    </row>
    <row r="107" spans="1:5" ht="12" customHeight="1" x14ac:dyDescent="0.25">
      <c r="A107" s="10" t="s">
        <v>326</v>
      </c>
      <c r="B107" s="83" t="s">
        <v>327</v>
      </c>
      <c r="C107" s="338"/>
      <c r="D107" s="180"/>
      <c r="E107" s="465"/>
    </row>
    <row r="108" spans="1:5" ht="12" customHeight="1" thickBot="1" x14ac:dyDescent="0.3">
      <c r="A108" s="14" t="s">
        <v>328</v>
      </c>
      <c r="B108" s="84" t="s">
        <v>329</v>
      </c>
      <c r="C108" s="339"/>
      <c r="D108" s="184"/>
      <c r="E108" s="465"/>
    </row>
    <row r="109" spans="1:5" ht="12" customHeight="1" thickBot="1" x14ac:dyDescent="0.3">
      <c r="A109" s="16" t="s">
        <v>11</v>
      </c>
      <c r="B109" s="23" t="s">
        <v>330</v>
      </c>
      <c r="C109" s="340"/>
      <c r="D109" s="176">
        <f>+D110+D112+D114</f>
        <v>0</v>
      </c>
      <c r="E109" s="387">
        <f>+E110+E112+E114</f>
        <v>0</v>
      </c>
    </row>
    <row r="110" spans="1:5" ht="12" customHeight="1" x14ac:dyDescent="0.25">
      <c r="A110" s="11" t="s">
        <v>78</v>
      </c>
      <c r="B110" s="4" t="s">
        <v>162</v>
      </c>
      <c r="C110" s="341"/>
      <c r="D110" s="179"/>
      <c r="E110" s="465"/>
    </row>
    <row r="111" spans="1:5" ht="12" customHeight="1" x14ac:dyDescent="0.25">
      <c r="A111" s="11" t="s">
        <v>79</v>
      </c>
      <c r="B111" s="8" t="s">
        <v>331</v>
      </c>
      <c r="C111" s="342"/>
      <c r="D111" s="179"/>
      <c r="E111" s="465"/>
    </row>
    <row r="112" spans="1:5" ht="12" customHeight="1" x14ac:dyDescent="0.25">
      <c r="A112" s="11" t="s">
        <v>80</v>
      </c>
      <c r="B112" s="8" t="s">
        <v>138</v>
      </c>
      <c r="C112" s="335"/>
      <c r="D112" s="178"/>
      <c r="E112" s="465"/>
    </row>
    <row r="113" spans="1:5" ht="12" customHeight="1" x14ac:dyDescent="0.25">
      <c r="A113" s="11" t="s">
        <v>81</v>
      </c>
      <c r="B113" s="8" t="s">
        <v>332</v>
      </c>
      <c r="C113" s="336"/>
      <c r="D113" s="289"/>
      <c r="E113" s="465"/>
    </row>
    <row r="114" spans="1:5" ht="12" customHeight="1" x14ac:dyDescent="0.25">
      <c r="A114" s="11" t="s">
        <v>82</v>
      </c>
      <c r="B114" s="173" t="s">
        <v>164</v>
      </c>
      <c r="C114" s="343"/>
      <c r="D114" s="289"/>
      <c r="E114" s="465"/>
    </row>
    <row r="115" spans="1:5" ht="12" customHeight="1" x14ac:dyDescent="0.25">
      <c r="A115" s="11" t="s">
        <v>88</v>
      </c>
      <c r="B115" s="172" t="s">
        <v>333</v>
      </c>
      <c r="C115" s="344"/>
      <c r="D115" s="289"/>
      <c r="E115" s="465"/>
    </row>
    <row r="116" spans="1:5" ht="12" customHeight="1" x14ac:dyDescent="0.25">
      <c r="A116" s="11" t="s">
        <v>90</v>
      </c>
      <c r="B116" s="290" t="s">
        <v>334</v>
      </c>
      <c r="C116" s="345"/>
      <c r="D116" s="289"/>
      <c r="E116" s="465"/>
    </row>
    <row r="117" spans="1:5" x14ac:dyDescent="0.25">
      <c r="A117" s="11" t="s">
        <v>139</v>
      </c>
      <c r="B117" s="82" t="s">
        <v>321</v>
      </c>
      <c r="C117" s="346"/>
      <c r="D117" s="289"/>
      <c r="E117" s="465"/>
    </row>
    <row r="118" spans="1:5" ht="12" customHeight="1" x14ac:dyDescent="0.25">
      <c r="A118" s="11" t="s">
        <v>140</v>
      </c>
      <c r="B118" s="82" t="s">
        <v>335</v>
      </c>
      <c r="C118" s="346"/>
      <c r="D118" s="289"/>
      <c r="E118" s="465"/>
    </row>
    <row r="119" spans="1:5" ht="12" customHeight="1" x14ac:dyDescent="0.25">
      <c r="A119" s="11" t="s">
        <v>141</v>
      </c>
      <c r="B119" s="82" t="s">
        <v>336</v>
      </c>
      <c r="C119" s="346"/>
      <c r="D119" s="289"/>
      <c r="E119" s="465"/>
    </row>
    <row r="120" spans="1:5" ht="12" customHeight="1" x14ac:dyDescent="0.25">
      <c r="A120" s="11" t="s">
        <v>337</v>
      </c>
      <c r="B120" s="82" t="s">
        <v>324</v>
      </c>
      <c r="C120" s="346"/>
      <c r="D120" s="289"/>
      <c r="E120" s="465"/>
    </row>
    <row r="121" spans="1:5" ht="12" customHeight="1" x14ac:dyDescent="0.25">
      <c r="A121" s="11" t="s">
        <v>338</v>
      </c>
      <c r="B121" s="82" t="s">
        <v>339</v>
      </c>
      <c r="C121" s="346"/>
      <c r="D121" s="289"/>
      <c r="E121" s="465"/>
    </row>
    <row r="122" spans="1:5" ht="16.5" thickBot="1" x14ac:dyDescent="0.3">
      <c r="A122" s="9" t="s">
        <v>340</v>
      </c>
      <c r="B122" s="82" t="s">
        <v>341</v>
      </c>
      <c r="C122" s="347"/>
      <c r="D122" s="291"/>
      <c r="E122" s="465"/>
    </row>
    <row r="123" spans="1:5" ht="12" customHeight="1" thickBot="1" x14ac:dyDescent="0.3">
      <c r="A123" s="16" t="s">
        <v>12</v>
      </c>
      <c r="B123" s="69" t="s">
        <v>342</v>
      </c>
      <c r="C123" s="348"/>
      <c r="D123" s="176">
        <f>+D124+D125</f>
        <v>0</v>
      </c>
      <c r="E123" s="387">
        <f>+E124+E125</f>
        <v>0</v>
      </c>
    </row>
    <row r="124" spans="1:5" ht="12" customHeight="1" x14ac:dyDescent="0.25">
      <c r="A124" s="11" t="s">
        <v>61</v>
      </c>
      <c r="B124" s="5" t="s">
        <v>49</v>
      </c>
      <c r="C124" s="341"/>
      <c r="D124" s="179"/>
      <c r="E124" s="465"/>
    </row>
    <row r="125" spans="1:5" ht="12" customHeight="1" thickBot="1" x14ac:dyDescent="0.3">
      <c r="A125" s="12" t="s">
        <v>62</v>
      </c>
      <c r="B125" s="8" t="s">
        <v>50</v>
      </c>
      <c r="C125" s="335"/>
      <c r="D125" s="180"/>
      <c r="E125" s="465"/>
    </row>
    <row r="126" spans="1:5" ht="12" customHeight="1" thickBot="1" x14ac:dyDescent="0.3">
      <c r="A126" s="16" t="s">
        <v>13</v>
      </c>
      <c r="B126" s="69" t="s">
        <v>343</v>
      </c>
      <c r="C126" s="348"/>
      <c r="D126" s="176">
        <f>+D93+D109+D123</f>
        <v>0</v>
      </c>
      <c r="E126" s="387">
        <f>+E93+E109+E123</f>
        <v>0</v>
      </c>
    </row>
    <row r="127" spans="1:5" ht="12" customHeight="1" thickBot="1" x14ac:dyDescent="0.3">
      <c r="A127" s="16" t="s">
        <v>14</v>
      </c>
      <c r="B127" s="69" t="s">
        <v>344</v>
      </c>
      <c r="C127" s="348"/>
      <c r="D127" s="176">
        <f>+D128+D129+D130</f>
        <v>0</v>
      </c>
      <c r="E127" s="465"/>
    </row>
    <row r="128" spans="1:5" ht="12" customHeight="1" x14ac:dyDescent="0.25">
      <c r="A128" s="11" t="s">
        <v>65</v>
      </c>
      <c r="B128" s="5" t="s">
        <v>345</v>
      </c>
      <c r="C128" s="349"/>
      <c r="D128" s="289"/>
      <c r="E128" s="465"/>
    </row>
    <row r="129" spans="1:5" ht="12" customHeight="1" x14ac:dyDescent="0.25">
      <c r="A129" s="11" t="s">
        <v>66</v>
      </c>
      <c r="B129" s="5" t="s">
        <v>346</v>
      </c>
      <c r="C129" s="349"/>
      <c r="D129" s="289"/>
      <c r="E129" s="465"/>
    </row>
    <row r="130" spans="1:5" ht="12" customHeight="1" thickBot="1" x14ac:dyDescent="0.3">
      <c r="A130" s="9" t="s">
        <v>67</v>
      </c>
      <c r="B130" s="3" t="s">
        <v>347</v>
      </c>
      <c r="C130" s="15"/>
      <c r="D130" s="289"/>
      <c r="E130" s="465"/>
    </row>
    <row r="131" spans="1:5" ht="12" customHeight="1" thickBot="1" x14ac:dyDescent="0.3">
      <c r="A131" s="16" t="s">
        <v>15</v>
      </c>
      <c r="B131" s="69" t="s">
        <v>348</v>
      </c>
      <c r="C131" s="348"/>
      <c r="D131" s="176">
        <f>+D132+D133+D134+D135</f>
        <v>0</v>
      </c>
      <c r="E131" s="387">
        <f>+E132+E133+E134+E135</f>
        <v>0</v>
      </c>
    </row>
    <row r="132" spans="1:5" ht="12" customHeight="1" x14ac:dyDescent="0.25">
      <c r="A132" s="11" t="s">
        <v>68</v>
      </c>
      <c r="B132" s="5" t="s">
        <v>349</v>
      </c>
      <c r="C132" s="349"/>
      <c r="D132" s="289"/>
      <c r="E132" s="465"/>
    </row>
    <row r="133" spans="1:5" ht="12" customHeight="1" x14ac:dyDescent="0.25">
      <c r="A133" s="11" t="s">
        <v>69</v>
      </c>
      <c r="B133" s="5" t="s">
        <v>350</v>
      </c>
      <c r="C133" s="349"/>
      <c r="D133" s="289"/>
      <c r="E133" s="465"/>
    </row>
    <row r="134" spans="1:5" ht="12" customHeight="1" x14ac:dyDescent="0.25">
      <c r="A134" s="11" t="s">
        <v>251</v>
      </c>
      <c r="B134" s="5" t="s">
        <v>351</v>
      </c>
      <c r="C134" s="349"/>
      <c r="D134" s="289"/>
      <c r="E134" s="465"/>
    </row>
    <row r="135" spans="1:5" ht="12" customHeight="1" thickBot="1" x14ac:dyDescent="0.3">
      <c r="A135" s="9" t="s">
        <v>253</v>
      </c>
      <c r="B135" s="3" t="s">
        <v>352</v>
      </c>
      <c r="C135" s="15"/>
      <c r="D135" s="289"/>
      <c r="E135" s="465"/>
    </row>
    <row r="136" spans="1:5" ht="12" customHeight="1" thickBot="1" x14ac:dyDescent="0.3">
      <c r="A136" s="16" t="s">
        <v>16</v>
      </c>
      <c r="B136" s="69" t="s">
        <v>353</v>
      </c>
      <c r="C136" s="348"/>
      <c r="D136" s="182">
        <f>+D137+D138+D139+D140</f>
        <v>0</v>
      </c>
      <c r="E136" s="396">
        <f>+E137+E138+E139+E140</f>
        <v>0</v>
      </c>
    </row>
    <row r="137" spans="1:5" ht="12" customHeight="1" x14ac:dyDescent="0.25">
      <c r="A137" s="11" t="s">
        <v>70</v>
      </c>
      <c r="B137" s="5" t="s">
        <v>354</v>
      </c>
      <c r="C137" s="349"/>
      <c r="D137" s="289"/>
      <c r="E137" s="465"/>
    </row>
    <row r="138" spans="1:5" ht="12" customHeight="1" x14ac:dyDescent="0.25">
      <c r="A138" s="11" t="s">
        <v>71</v>
      </c>
      <c r="B138" s="5" t="s">
        <v>355</v>
      </c>
      <c r="C138" s="349"/>
      <c r="D138" s="289"/>
      <c r="E138" s="465"/>
    </row>
    <row r="139" spans="1:5" ht="12" customHeight="1" x14ac:dyDescent="0.25">
      <c r="A139" s="11" t="s">
        <v>260</v>
      </c>
      <c r="B139" s="5" t="s">
        <v>356</v>
      </c>
      <c r="C139" s="349"/>
      <c r="D139" s="289"/>
      <c r="E139" s="465"/>
    </row>
    <row r="140" spans="1:5" ht="12" customHeight="1" thickBot="1" x14ac:dyDescent="0.3">
      <c r="A140" s="9" t="s">
        <v>262</v>
      </c>
      <c r="B140" s="3" t="s">
        <v>357</v>
      </c>
      <c r="C140" s="15"/>
      <c r="D140" s="289"/>
      <c r="E140" s="465"/>
    </row>
    <row r="141" spans="1:5" ht="12" customHeight="1" thickBot="1" x14ac:dyDescent="0.3">
      <c r="A141" s="16" t="s">
        <v>17</v>
      </c>
      <c r="B141" s="69" t="s">
        <v>358</v>
      </c>
      <c r="C141" s="348"/>
      <c r="D141" s="185">
        <f>+D142+D143+D144+D145</f>
        <v>0</v>
      </c>
      <c r="E141" s="435">
        <f>+E142+E143+E144+E145</f>
        <v>0</v>
      </c>
    </row>
    <row r="142" spans="1:5" ht="12" customHeight="1" x14ac:dyDescent="0.25">
      <c r="A142" s="11" t="s">
        <v>132</v>
      </c>
      <c r="B142" s="5" t="s">
        <v>359</v>
      </c>
      <c r="C142" s="349"/>
      <c r="D142" s="289"/>
      <c r="E142" s="465"/>
    </row>
    <row r="143" spans="1:5" ht="12" customHeight="1" x14ac:dyDescent="0.25">
      <c r="A143" s="11" t="s">
        <v>133</v>
      </c>
      <c r="B143" s="5" t="s">
        <v>360</v>
      </c>
      <c r="C143" s="349"/>
      <c r="D143" s="289"/>
      <c r="E143" s="465"/>
    </row>
    <row r="144" spans="1:5" ht="12" customHeight="1" x14ac:dyDescent="0.25">
      <c r="A144" s="11" t="s">
        <v>163</v>
      </c>
      <c r="B144" s="5" t="s">
        <v>361</v>
      </c>
      <c r="C144" s="349"/>
      <c r="D144" s="289"/>
      <c r="E144" s="465"/>
    </row>
    <row r="145" spans="1:10" ht="12" customHeight="1" thickBot="1" x14ac:dyDescent="0.3">
      <c r="A145" s="11" t="s">
        <v>268</v>
      </c>
      <c r="B145" s="5" t="s">
        <v>362</v>
      </c>
      <c r="C145" s="349"/>
      <c r="D145" s="289"/>
      <c r="E145" s="465"/>
    </row>
    <row r="146" spans="1:10" ht="15" customHeight="1" thickBot="1" x14ac:dyDescent="0.3">
      <c r="A146" s="16" t="s">
        <v>18</v>
      </c>
      <c r="B146" s="69" t="s">
        <v>363</v>
      </c>
      <c r="C146" s="348"/>
      <c r="D146" s="292">
        <f>+D127+D131+D136+D141</f>
        <v>0</v>
      </c>
      <c r="E146" s="436">
        <f>+E127+E131+E136+E141</f>
        <v>0</v>
      </c>
      <c r="G146" s="293"/>
      <c r="H146" s="294"/>
      <c r="I146" s="294"/>
      <c r="J146" s="294"/>
    </row>
    <row r="147" spans="1:10" s="274" customFormat="1" ht="12.95" customHeight="1" thickBot="1" x14ac:dyDescent="0.25">
      <c r="A147" s="174" t="s">
        <v>19</v>
      </c>
      <c r="B147" s="243" t="s">
        <v>364</v>
      </c>
      <c r="C147" s="350"/>
      <c r="D147" s="292">
        <f>+D126+D146</f>
        <v>0</v>
      </c>
      <c r="E147" s="436">
        <f>+E126+E146</f>
        <v>0</v>
      </c>
    </row>
    <row r="148" spans="1:10" ht="7.5" customHeight="1" x14ac:dyDescent="0.25"/>
    <row r="149" spans="1:10" x14ac:dyDescent="0.25">
      <c r="A149" s="729" t="s">
        <v>365</v>
      </c>
      <c r="B149" s="729"/>
      <c r="C149" s="729"/>
      <c r="D149" s="729"/>
    </row>
    <row r="150" spans="1:10" ht="15" customHeight="1" thickBot="1" x14ac:dyDescent="0.3">
      <c r="A150" s="730" t="s">
        <v>113</v>
      </c>
      <c r="B150" s="730"/>
      <c r="C150" s="322"/>
      <c r="D150" s="186" t="s">
        <v>1129</v>
      </c>
    </row>
    <row r="151" spans="1:10" ht="13.5" customHeight="1" thickBot="1" x14ac:dyDescent="0.3">
      <c r="A151" s="16">
        <v>1</v>
      </c>
      <c r="B151" s="23" t="s">
        <v>366</v>
      </c>
      <c r="C151" s="340"/>
      <c r="D151" s="176">
        <f>+D63-D126</f>
        <v>0</v>
      </c>
      <c r="E151" s="387">
        <f>+E63-E126</f>
        <v>0</v>
      </c>
    </row>
    <row r="152" spans="1:10" ht="27.75" customHeight="1" thickBot="1" x14ac:dyDescent="0.3">
      <c r="A152" s="16" t="s">
        <v>11</v>
      </c>
      <c r="B152" s="23" t="s">
        <v>367</v>
      </c>
      <c r="C152" s="340"/>
      <c r="D152" s="176">
        <f>+D86-D146</f>
        <v>0</v>
      </c>
      <c r="E152" s="387">
        <f>+E86-E146</f>
        <v>0</v>
      </c>
    </row>
  </sheetData>
  <mergeCells count="8">
    <mergeCell ref="A149:D149"/>
    <mergeCell ref="A150:B150"/>
    <mergeCell ref="A1:D1"/>
    <mergeCell ref="A2:G2"/>
    <mergeCell ref="A3:D3"/>
    <mergeCell ref="A4:B4"/>
    <mergeCell ref="A89:D89"/>
    <mergeCell ref="A90:B90"/>
  </mergeCells>
  <phoneticPr fontId="28" type="noConversion"/>
  <pageMargins left="0.74803149606299213" right="0.74803149606299213" top="0.98425196850393704" bottom="0.98425196850393704" header="0.51181102362204722" footer="0.51181102362204722"/>
  <pageSetup paperSize="9" scale="70" fitToWidth="3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F19" sqref="F19:H26"/>
    </sheetView>
  </sheetViews>
  <sheetFormatPr defaultRowHeight="12.75" x14ac:dyDescent="0.2"/>
  <cols>
    <col min="1" max="1" width="6.83203125" style="40" customWidth="1"/>
    <col min="2" max="2" width="37" style="125" customWidth="1"/>
    <col min="3" max="3" width="15.33203125" style="125" customWidth="1"/>
    <col min="4" max="4" width="13.83203125" style="125" customWidth="1"/>
    <col min="5" max="5" width="14.33203125" style="40" customWidth="1"/>
    <col min="6" max="6" width="35.6640625" style="40" customWidth="1"/>
    <col min="7" max="7" width="14" style="40" customWidth="1"/>
    <col min="8" max="8" width="15" style="40" customWidth="1"/>
    <col min="9" max="9" width="14.1640625" style="40" customWidth="1"/>
    <col min="10" max="10" width="4.83203125" style="40" customWidth="1"/>
    <col min="11" max="16384" width="9.33203125" style="40"/>
  </cols>
  <sheetData>
    <row r="1" spans="1:10" ht="39.75" customHeight="1" x14ac:dyDescent="0.2">
      <c r="B1" s="196" t="s">
        <v>117</v>
      </c>
      <c r="C1" s="196"/>
      <c r="D1" s="196"/>
      <c r="E1" s="197"/>
      <c r="F1" s="197"/>
      <c r="G1" s="197"/>
      <c r="H1" s="197"/>
      <c r="I1" s="197"/>
      <c r="J1" s="735" t="s">
        <v>947</v>
      </c>
    </row>
    <row r="2" spans="1:10" ht="14.25" thickBot="1" x14ac:dyDescent="0.25">
      <c r="I2" s="268" t="s">
        <v>923</v>
      </c>
      <c r="J2" s="735"/>
    </row>
    <row r="3" spans="1:10" ht="18" customHeight="1" thickBot="1" x14ac:dyDescent="0.25">
      <c r="A3" s="736" t="s">
        <v>59</v>
      </c>
      <c r="B3" s="198" t="s">
        <v>45</v>
      </c>
      <c r="C3" s="351"/>
      <c r="D3" s="351"/>
      <c r="E3" s="199"/>
      <c r="F3" s="198" t="s">
        <v>47</v>
      </c>
      <c r="G3" s="353"/>
      <c r="H3" s="353"/>
      <c r="I3" s="297"/>
      <c r="J3" s="735"/>
    </row>
    <row r="4" spans="1:10" s="200" customFormat="1" ht="35.25" customHeight="1" thickBot="1" x14ac:dyDescent="0.25">
      <c r="A4" s="737"/>
      <c r="B4" s="126" t="s">
        <v>52</v>
      </c>
      <c r="C4" s="28" t="s">
        <v>938</v>
      </c>
      <c r="D4" s="28" t="s">
        <v>939</v>
      </c>
      <c r="E4" s="455" t="s">
        <v>940</v>
      </c>
      <c r="F4" s="126" t="s">
        <v>52</v>
      </c>
      <c r="G4" s="28" t="s">
        <v>938</v>
      </c>
      <c r="H4" s="28" t="s">
        <v>939</v>
      </c>
      <c r="I4" s="455" t="s">
        <v>940</v>
      </c>
      <c r="J4" s="735"/>
    </row>
    <row r="5" spans="1:10" s="205" customFormat="1" ht="12" customHeight="1" thickBot="1" x14ac:dyDescent="0.25">
      <c r="A5" s="201">
        <v>1</v>
      </c>
      <c r="B5" s="202">
        <v>2</v>
      </c>
      <c r="C5" s="352">
        <v>3</v>
      </c>
      <c r="D5" s="203">
        <v>4</v>
      </c>
      <c r="E5" s="203">
        <v>5</v>
      </c>
      <c r="F5" s="202">
        <v>6</v>
      </c>
      <c r="G5" s="204">
        <v>7</v>
      </c>
      <c r="H5" s="204">
        <v>8</v>
      </c>
      <c r="I5" s="204">
        <v>9</v>
      </c>
      <c r="J5" s="735"/>
    </row>
    <row r="6" spans="1:10" ht="12.95" customHeight="1" x14ac:dyDescent="0.2">
      <c r="A6" s="206" t="s">
        <v>10</v>
      </c>
      <c r="B6" s="207" t="s">
        <v>368</v>
      </c>
      <c r="C6" s="187">
        <v>114582274</v>
      </c>
      <c r="D6" s="187">
        <v>111068685</v>
      </c>
      <c r="E6" s="187">
        <v>111068685</v>
      </c>
      <c r="F6" s="207" t="s">
        <v>53</v>
      </c>
      <c r="G6" s="298">
        <v>143497755</v>
      </c>
      <c r="H6" s="298">
        <v>169484417</v>
      </c>
      <c r="I6" s="298">
        <v>169484417</v>
      </c>
      <c r="J6" s="735"/>
    </row>
    <row r="7" spans="1:10" ht="19.5" customHeight="1" x14ac:dyDescent="0.2">
      <c r="A7" s="208" t="s">
        <v>11</v>
      </c>
      <c r="B7" s="209" t="s">
        <v>369</v>
      </c>
      <c r="C7" s="188">
        <v>39418450</v>
      </c>
      <c r="D7" s="188">
        <v>97528664</v>
      </c>
      <c r="E7" s="188">
        <v>97528664</v>
      </c>
      <c r="F7" s="209" t="s">
        <v>134</v>
      </c>
      <c r="G7" s="193">
        <v>27416657</v>
      </c>
      <c r="H7" s="193">
        <v>30271602</v>
      </c>
      <c r="I7" s="193">
        <v>30271602</v>
      </c>
      <c r="J7" s="735"/>
    </row>
    <row r="8" spans="1:10" ht="12.95" customHeight="1" x14ac:dyDescent="0.2">
      <c r="A8" s="208" t="s">
        <v>12</v>
      </c>
      <c r="B8" s="209" t="s">
        <v>370</v>
      </c>
      <c r="C8" s="188"/>
      <c r="D8" s="188">
        <v>14806096</v>
      </c>
      <c r="E8" s="188">
        <v>14806096</v>
      </c>
      <c r="F8" s="209" t="s">
        <v>167</v>
      </c>
      <c r="G8" s="193">
        <v>84995488</v>
      </c>
      <c r="H8" s="193">
        <v>100763223</v>
      </c>
      <c r="I8" s="193">
        <v>85273254</v>
      </c>
      <c r="J8" s="735"/>
    </row>
    <row r="9" spans="1:10" ht="12.95" customHeight="1" x14ac:dyDescent="0.2">
      <c r="A9" s="208" t="s">
        <v>13</v>
      </c>
      <c r="B9" s="209" t="s">
        <v>125</v>
      </c>
      <c r="C9" s="188">
        <v>86940000</v>
      </c>
      <c r="D9" s="188">
        <v>75540819</v>
      </c>
      <c r="E9" s="188">
        <v>75540819</v>
      </c>
      <c r="F9" s="209" t="s">
        <v>135</v>
      </c>
      <c r="G9" s="193">
        <v>3142700</v>
      </c>
      <c r="H9" s="193">
        <v>5721120</v>
      </c>
      <c r="I9" s="193">
        <v>5721120</v>
      </c>
      <c r="J9" s="735"/>
    </row>
    <row r="10" spans="1:10" ht="12.95" customHeight="1" x14ac:dyDescent="0.2">
      <c r="A10" s="208" t="s">
        <v>14</v>
      </c>
      <c r="B10" s="210" t="s">
        <v>371</v>
      </c>
      <c r="C10" s="188"/>
      <c r="D10" s="188">
        <v>50000</v>
      </c>
      <c r="E10" s="188">
        <v>50000</v>
      </c>
      <c r="F10" s="209" t="s">
        <v>136</v>
      </c>
      <c r="G10" s="193">
        <v>2213853</v>
      </c>
      <c r="H10" s="193">
        <v>2423743</v>
      </c>
      <c r="I10" s="193">
        <v>2423743</v>
      </c>
      <c r="J10" s="735"/>
    </row>
    <row r="11" spans="1:10" ht="12.95" customHeight="1" x14ac:dyDescent="0.2">
      <c r="A11" s="208" t="s">
        <v>15</v>
      </c>
      <c r="B11" s="209" t="s">
        <v>372</v>
      </c>
      <c r="C11" s="189"/>
      <c r="D11" s="189"/>
      <c r="E11" s="189"/>
      <c r="F11" s="209" t="s">
        <v>41</v>
      </c>
      <c r="G11" s="193"/>
      <c r="H11" s="193"/>
      <c r="I11" s="193"/>
      <c r="J11" s="735"/>
    </row>
    <row r="12" spans="1:10" ht="12.95" customHeight="1" x14ac:dyDescent="0.2">
      <c r="A12" s="208" t="s">
        <v>16</v>
      </c>
      <c r="B12" s="209" t="s">
        <v>247</v>
      </c>
      <c r="C12" s="188">
        <v>8046650</v>
      </c>
      <c r="D12" s="188">
        <v>8577103</v>
      </c>
      <c r="E12" s="188">
        <v>8577103</v>
      </c>
      <c r="F12" s="32"/>
      <c r="G12" s="193"/>
      <c r="H12" s="193"/>
      <c r="I12" s="193"/>
      <c r="J12" s="735"/>
    </row>
    <row r="13" spans="1:10" ht="12.95" customHeight="1" x14ac:dyDescent="0.2">
      <c r="A13" s="208" t="s">
        <v>17</v>
      </c>
      <c r="B13" s="32"/>
      <c r="C13" s="188"/>
      <c r="D13" s="188"/>
      <c r="E13" s="188"/>
      <c r="F13" s="32"/>
      <c r="G13" s="193"/>
      <c r="H13" s="193"/>
      <c r="I13" s="193"/>
      <c r="J13" s="735"/>
    </row>
    <row r="14" spans="1:10" ht="12.95" customHeight="1" x14ac:dyDescent="0.2">
      <c r="A14" s="208" t="s">
        <v>18</v>
      </c>
      <c r="B14" s="299"/>
      <c r="C14" s="189"/>
      <c r="D14" s="189"/>
      <c r="E14" s="189"/>
      <c r="F14" s="32"/>
      <c r="G14" s="193"/>
      <c r="H14" s="193"/>
      <c r="I14" s="193"/>
      <c r="J14" s="735"/>
    </row>
    <row r="15" spans="1:10" ht="12.95" customHeight="1" x14ac:dyDescent="0.2">
      <c r="A15" s="208" t="s">
        <v>19</v>
      </c>
      <c r="B15" s="32"/>
      <c r="C15" s="188"/>
      <c r="D15" s="188"/>
      <c r="E15" s="188"/>
      <c r="F15" s="32"/>
      <c r="G15" s="193"/>
      <c r="H15" s="193"/>
      <c r="I15" s="193"/>
      <c r="J15" s="735"/>
    </row>
    <row r="16" spans="1:10" ht="12.95" customHeight="1" x14ac:dyDescent="0.2">
      <c r="A16" s="208" t="s">
        <v>20</v>
      </c>
      <c r="B16" s="32"/>
      <c r="C16" s="188"/>
      <c r="D16" s="188"/>
      <c r="E16" s="188"/>
      <c r="F16" s="32"/>
      <c r="G16" s="193"/>
      <c r="H16" s="193"/>
      <c r="I16" s="193"/>
      <c r="J16" s="735"/>
    </row>
    <row r="17" spans="1:10" ht="12.95" customHeight="1" thickBot="1" x14ac:dyDescent="0.25">
      <c r="A17" s="208" t="s">
        <v>21</v>
      </c>
      <c r="B17" s="42"/>
      <c r="C17" s="190"/>
      <c r="D17" s="190"/>
      <c r="E17" s="190"/>
      <c r="F17" s="32"/>
      <c r="G17" s="194"/>
      <c r="H17" s="194"/>
      <c r="I17" s="194"/>
      <c r="J17" s="735"/>
    </row>
    <row r="18" spans="1:10" ht="26.25" customHeight="1" thickBot="1" x14ac:dyDescent="0.25">
      <c r="A18" s="211" t="s">
        <v>22</v>
      </c>
      <c r="B18" s="70" t="s">
        <v>373</v>
      </c>
      <c r="C18" s="191">
        <f>+C6+C7+C9+C10+C12+C13+C14+C15+C16+C17</f>
        <v>248987374</v>
      </c>
      <c r="D18" s="191">
        <f>+D6+D7+D9+D10+D12+D13+D14+D15+D16+D17</f>
        <v>292765271</v>
      </c>
      <c r="E18" s="191">
        <f>+E6+E7+E9+E10+E12+E13+E14+E15+E16+E17</f>
        <v>292765271</v>
      </c>
      <c r="F18" s="70" t="s">
        <v>374</v>
      </c>
      <c r="G18" s="195">
        <f>SUM(G6:G17)</f>
        <v>261266453</v>
      </c>
      <c r="H18" s="195">
        <f>SUM(H6:H17)</f>
        <v>308664105</v>
      </c>
      <c r="I18" s="195">
        <f>SUM(I6:I17)</f>
        <v>293174136</v>
      </c>
      <c r="J18" s="735"/>
    </row>
    <row r="19" spans="1:10" ht="21" customHeight="1" x14ac:dyDescent="0.2">
      <c r="A19" s="212" t="s">
        <v>23</v>
      </c>
      <c r="B19" s="213" t="s">
        <v>375</v>
      </c>
      <c r="C19" s="214">
        <f>+C20+C21+C22+C23</f>
        <v>15588535</v>
      </c>
      <c r="D19" s="214">
        <f>+D20+D21+D22+D23</f>
        <v>132955326</v>
      </c>
      <c r="E19" s="214">
        <f>+E20+E21+E22+E23</f>
        <v>132955326</v>
      </c>
      <c r="F19" s="215" t="s">
        <v>355</v>
      </c>
      <c r="G19" s="300">
        <v>3309456</v>
      </c>
      <c r="H19" s="300">
        <v>3309456</v>
      </c>
      <c r="I19" s="300">
        <v>3309456</v>
      </c>
      <c r="J19" s="735"/>
    </row>
    <row r="20" spans="1:10" ht="12.95" customHeight="1" x14ac:dyDescent="0.2">
      <c r="A20" s="216" t="s">
        <v>24</v>
      </c>
      <c r="B20" s="275" t="s">
        <v>431</v>
      </c>
      <c r="C20" s="55">
        <v>15588535</v>
      </c>
      <c r="D20" s="55">
        <v>15603543</v>
      </c>
      <c r="E20" s="55">
        <v>15603543</v>
      </c>
      <c r="F20" s="215" t="s">
        <v>376</v>
      </c>
      <c r="G20" s="56"/>
      <c r="H20" s="56"/>
      <c r="I20" s="56"/>
      <c r="J20" s="735"/>
    </row>
    <row r="21" spans="1:10" ht="15.75" customHeight="1" x14ac:dyDescent="0.2">
      <c r="A21" s="216" t="s">
        <v>25</v>
      </c>
      <c r="B21" s="32" t="s">
        <v>1105</v>
      </c>
      <c r="C21" s="55"/>
      <c r="D21" s="56">
        <v>113747036</v>
      </c>
      <c r="E21" s="56">
        <v>113747036</v>
      </c>
      <c r="F21" s="215" t="s">
        <v>115</v>
      </c>
      <c r="G21" s="56"/>
      <c r="H21" s="56"/>
      <c r="I21" s="56"/>
      <c r="J21" s="735"/>
    </row>
    <row r="22" spans="1:10" ht="12.95" customHeight="1" x14ac:dyDescent="0.2">
      <c r="A22" s="216" t="s">
        <v>26</v>
      </c>
      <c r="B22" s="215" t="s">
        <v>165</v>
      </c>
      <c r="C22" s="55"/>
      <c r="D22" s="55"/>
      <c r="E22" s="55"/>
      <c r="F22" s="215" t="s">
        <v>116</v>
      </c>
      <c r="G22" s="56"/>
      <c r="H22" s="56"/>
      <c r="I22" s="56"/>
      <c r="J22" s="735"/>
    </row>
    <row r="23" spans="1:10" ht="12.95" customHeight="1" x14ac:dyDescent="0.2">
      <c r="A23" s="216" t="s">
        <v>27</v>
      </c>
      <c r="B23" s="215" t="s">
        <v>166</v>
      </c>
      <c r="C23" s="55"/>
      <c r="D23" s="55">
        <v>3604747</v>
      </c>
      <c r="E23" s="55">
        <v>3604747</v>
      </c>
      <c r="F23" s="213" t="s">
        <v>168</v>
      </c>
      <c r="G23" s="56"/>
      <c r="H23" s="56"/>
      <c r="I23" s="56"/>
      <c r="J23" s="735"/>
    </row>
    <row r="24" spans="1:10" ht="23.25" customHeight="1" x14ac:dyDescent="0.2">
      <c r="A24" s="216" t="s">
        <v>28</v>
      </c>
      <c r="B24" s="215" t="s">
        <v>377</v>
      </c>
      <c r="C24" s="217">
        <f>+C25+C26</f>
        <v>0</v>
      </c>
      <c r="D24" s="217">
        <f>+D25+D26</f>
        <v>0</v>
      </c>
      <c r="E24" s="217">
        <f>+E25+E26</f>
        <v>0</v>
      </c>
      <c r="F24" s="215" t="s">
        <v>143</v>
      </c>
      <c r="G24" s="56"/>
      <c r="H24" s="56"/>
      <c r="I24" s="56"/>
      <c r="J24" s="735"/>
    </row>
    <row r="25" spans="1:10" ht="16.5" customHeight="1" x14ac:dyDescent="0.2">
      <c r="A25" s="212" t="s">
        <v>29</v>
      </c>
      <c r="B25" s="213" t="s">
        <v>378</v>
      </c>
      <c r="C25" s="192"/>
      <c r="D25" s="192"/>
      <c r="E25" s="192"/>
      <c r="F25" s="207" t="s">
        <v>144</v>
      </c>
      <c r="G25" s="300"/>
      <c r="H25" s="300"/>
      <c r="I25" s="300"/>
      <c r="J25" s="735"/>
    </row>
    <row r="26" spans="1:10" ht="21" customHeight="1" thickBot="1" x14ac:dyDescent="0.25">
      <c r="A26" s="216" t="s">
        <v>30</v>
      </c>
      <c r="B26" s="215" t="s">
        <v>379</v>
      </c>
      <c r="C26" s="55"/>
      <c r="D26" s="55"/>
      <c r="E26" s="55"/>
      <c r="F26" s="32" t="s">
        <v>439</v>
      </c>
      <c r="G26" s="56"/>
      <c r="H26" s="56">
        <v>113747036</v>
      </c>
      <c r="I26" s="56">
        <v>113747036</v>
      </c>
      <c r="J26" s="735"/>
    </row>
    <row r="27" spans="1:10" ht="27" customHeight="1" thickBot="1" x14ac:dyDescent="0.25">
      <c r="A27" s="211" t="s">
        <v>31</v>
      </c>
      <c r="B27" s="70" t="s">
        <v>380</v>
      </c>
      <c r="C27" s="191">
        <f>+C19+C24</f>
        <v>15588535</v>
      </c>
      <c r="D27" s="191">
        <f>+D19+D24</f>
        <v>132955326</v>
      </c>
      <c r="E27" s="191">
        <f>+E19+E24</f>
        <v>132955326</v>
      </c>
      <c r="F27" s="70" t="s">
        <v>381</v>
      </c>
      <c r="G27" s="195">
        <f>SUM(G19:G26)</f>
        <v>3309456</v>
      </c>
      <c r="H27" s="195">
        <f>SUM(H19:H26)</f>
        <v>117056492</v>
      </c>
      <c r="I27" s="195">
        <f>SUM(I19:I26)</f>
        <v>117056492</v>
      </c>
      <c r="J27" s="735"/>
    </row>
    <row r="28" spans="1:10" ht="13.5" thickBot="1" x14ac:dyDescent="0.25">
      <c r="A28" s="211" t="s">
        <v>32</v>
      </c>
      <c r="B28" s="218" t="s">
        <v>382</v>
      </c>
      <c r="C28" s="219">
        <f>+C18+C27</f>
        <v>264575909</v>
      </c>
      <c r="D28" s="219">
        <f>+D18+D27</f>
        <v>425720597</v>
      </c>
      <c r="E28" s="219">
        <f>+E18+E27</f>
        <v>425720597</v>
      </c>
      <c r="F28" s="218" t="s">
        <v>383</v>
      </c>
      <c r="G28" s="219">
        <f>+G18+G27</f>
        <v>264575909</v>
      </c>
      <c r="H28" s="219">
        <f>+H18+H27</f>
        <v>425720597</v>
      </c>
      <c r="I28" s="219">
        <f>+I18+I27</f>
        <v>410230628</v>
      </c>
      <c r="J28" s="735"/>
    </row>
    <row r="29" spans="1:10" ht="13.5" thickBot="1" x14ac:dyDescent="0.25">
      <c r="A29" s="211" t="s">
        <v>33</v>
      </c>
      <c r="B29" s="218" t="s">
        <v>120</v>
      </c>
      <c r="C29" s="219">
        <f>IF(C18-G18&lt;0,G18-C18,"-")</f>
        <v>12279079</v>
      </c>
      <c r="D29" s="219">
        <f>IF(D18-H18&lt;0,H18-D18,"-")</f>
        <v>15898834</v>
      </c>
      <c r="E29" s="219">
        <f>IF(E18-I18&lt;0,I18-E18,"-")</f>
        <v>408865</v>
      </c>
      <c r="F29" s="218" t="s">
        <v>121</v>
      </c>
      <c r="G29" s="219" t="str">
        <f>IF(C18-G18&gt;0,C18-G18,"-")</f>
        <v>-</v>
      </c>
      <c r="H29" s="219" t="str">
        <f>IF(D18-H18&gt;0,D18-H18,"-")</f>
        <v>-</v>
      </c>
      <c r="I29" s="219" t="str">
        <f>IF(E18-I18&gt;0,E18-I18,"-")</f>
        <v>-</v>
      </c>
      <c r="J29" s="735"/>
    </row>
    <row r="30" spans="1:10" ht="13.5" thickBot="1" x14ac:dyDescent="0.25">
      <c r="A30" s="211" t="s">
        <v>34</v>
      </c>
      <c r="B30" s="218" t="s">
        <v>169</v>
      </c>
      <c r="C30" s="219" t="str">
        <f>IF(C18+C19-G28&lt;0,G28-(C18+C19),"-")</f>
        <v>-</v>
      </c>
      <c r="D30" s="219" t="str">
        <f>IF(D18+D19-H28&lt;0,H28-(D18+D19),"-")</f>
        <v>-</v>
      </c>
      <c r="E30" s="219" t="str">
        <f>IF(E18+E19-I28&lt;0,I28-(E18+E19),"-")</f>
        <v>-</v>
      </c>
      <c r="F30" s="218" t="s">
        <v>170</v>
      </c>
      <c r="G30" s="219" t="str">
        <f>IF(C18+C19-G28&gt;0,C18+C19-G28,"-")</f>
        <v>-</v>
      </c>
      <c r="H30" s="219" t="str">
        <f>IF(D18+D19-H28&gt;0,D18+D19-H28,"-")</f>
        <v>-</v>
      </c>
      <c r="I30" s="219">
        <f>IF(E18+E19-I28&gt;0,E18+E19-I28,"-")</f>
        <v>15489969</v>
      </c>
      <c r="J30" s="735"/>
    </row>
    <row r="31" spans="1:10" ht="18.75" x14ac:dyDescent="0.2">
      <c r="B31" s="738"/>
      <c r="C31" s="738"/>
      <c r="D31" s="738"/>
      <c r="E31" s="738"/>
      <c r="F31" s="738"/>
      <c r="G31" s="355"/>
      <c r="H31" s="355"/>
    </row>
  </sheetData>
  <mergeCells count="3">
    <mergeCell ref="J1:J30"/>
    <mergeCell ref="A3:A4"/>
    <mergeCell ref="B31:F31"/>
  </mergeCells>
  <phoneticPr fontId="28" type="noConversion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O24" sqref="O24"/>
    </sheetView>
  </sheetViews>
  <sheetFormatPr defaultRowHeight="12.75" x14ac:dyDescent="0.2"/>
  <cols>
    <col min="1" max="1" width="6.83203125" style="40" customWidth="1"/>
    <col min="2" max="2" width="34.1640625" style="125" customWidth="1"/>
    <col min="3" max="3" width="14.33203125" style="125" customWidth="1"/>
    <col min="4" max="4" width="13.83203125" style="125" customWidth="1"/>
    <col min="5" max="5" width="13.83203125" style="40" customWidth="1"/>
    <col min="6" max="6" width="35.33203125" style="40" customWidth="1"/>
    <col min="7" max="7" width="14.33203125" style="40" customWidth="1"/>
    <col min="8" max="8" width="15.1640625" style="40" customWidth="1"/>
    <col min="9" max="9" width="16.5" style="40" customWidth="1"/>
    <col min="10" max="10" width="4.83203125" style="40" customWidth="1"/>
    <col min="11" max="16384" width="9.33203125" style="40"/>
  </cols>
  <sheetData>
    <row r="1" spans="1:10" ht="31.5" x14ac:dyDescent="0.2">
      <c r="B1" s="196" t="s">
        <v>118</v>
      </c>
      <c r="C1" s="196"/>
      <c r="D1" s="196"/>
      <c r="E1" s="197"/>
      <c r="F1" s="197"/>
      <c r="G1" s="197"/>
      <c r="H1" s="197"/>
      <c r="I1" s="197"/>
      <c r="J1" s="735" t="s">
        <v>948</v>
      </c>
    </row>
    <row r="2" spans="1:10" ht="14.25" thickBot="1" x14ac:dyDescent="0.25">
      <c r="I2" s="268" t="s">
        <v>922</v>
      </c>
      <c r="J2" s="735"/>
    </row>
    <row r="3" spans="1:10" ht="13.5" thickBot="1" x14ac:dyDescent="0.25">
      <c r="A3" s="739" t="s">
        <v>59</v>
      </c>
      <c r="B3" s="198" t="s">
        <v>45</v>
      </c>
      <c r="C3" s="351"/>
      <c r="D3" s="351"/>
      <c r="E3" s="199"/>
      <c r="F3" s="198" t="s">
        <v>47</v>
      </c>
      <c r="G3" s="353"/>
      <c r="H3" s="353"/>
      <c r="I3" s="297"/>
      <c r="J3" s="735"/>
    </row>
    <row r="4" spans="1:10" s="200" customFormat="1" ht="36.75" thickBot="1" x14ac:dyDescent="0.25">
      <c r="A4" s="740"/>
      <c r="B4" s="126" t="s">
        <v>52</v>
      </c>
      <c r="C4" s="28" t="s">
        <v>938</v>
      </c>
      <c r="D4" s="28" t="s">
        <v>939</v>
      </c>
      <c r="E4" s="455" t="s">
        <v>940</v>
      </c>
      <c r="F4" s="126" t="s">
        <v>52</v>
      </c>
      <c r="G4" s="28" t="s">
        <v>938</v>
      </c>
      <c r="H4" s="28" t="s">
        <v>939</v>
      </c>
      <c r="I4" s="455" t="s">
        <v>940</v>
      </c>
      <c r="J4" s="735"/>
    </row>
    <row r="5" spans="1:10" s="200" customFormat="1" ht="13.5" thickBot="1" x14ac:dyDescent="0.25">
      <c r="A5" s="201">
        <v>1</v>
      </c>
      <c r="B5" s="202">
        <v>2</v>
      </c>
      <c r="C5" s="352">
        <v>3</v>
      </c>
      <c r="D5" s="203">
        <v>4</v>
      </c>
      <c r="E5" s="203">
        <v>5</v>
      </c>
      <c r="F5" s="202">
        <v>6</v>
      </c>
      <c r="G5" s="354">
        <v>7</v>
      </c>
      <c r="H5" s="204">
        <v>8</v>
      </c>
      <c r="I5" s="204">
        <v>9</v>
      </c>
      <c r="J5" s="735"/>
    </row>
    <row r="6" spans="1:10" ht="21" customHeight="1" x14ac:dyDescent="0.2">
      <c r="A6" s="206" t="s">
        <v>10</v>
      </c>
      <c r="B6" s="207" t="s">
        <v>384</v>
      </c>
      <c r="C6" s="187">
        <f>6757827</f>
        <v>6757827</v>
      </c>
      <c r="D6" s="187"/>
      <c r="E6" s="187"/>
      <c r="F6" s="207" t="s">
        <v>162</v>
      </c>
      <c r="G6" s="298">
        <v>56779157</v>
      </c>
      <c r="H6" s="298">
        <v>83920698</v>
      </c>
      <c r="I6" s="298">
        <v>29116028</v>
      </c>
      <c r="J6" s="735"/>
    </row>
    <row r="7" spans="1:10" ht="9.75" customHeight="1" x14ac:dyDescent="0.2">
      <c r="A7" s="208" t="s">
        <v>11</v>
      </c>
      <c r="B7" s="209" t="s">
        <v>385</v>
      </c>
      <c r="C7" s="188"/>
      <c r="D7" s="188"/>
      <c r="E7" s="188"/>
      <c r="F7" s="209" t="s">
        <v>386</v>
      </c>
      <c r="G7" s="193">
        <v>49500000</v>
      </c>
      <c r="H7" s="193">
        <v>57402321</v>
      </c>
      <c r="I7" s="193">
        <v>16225721</v>
      </c>
      <c r="J7" s="735"/>
    </row>
    <row r="8" spans="1:10" ht="12.95" customHeight="1" x14ac:dyDescent="0.2">
      <c r="A8" s="208" t="s">
        <v>12</v>
      </c>
      <c r="B8" s="209" t="s">
        <v>6</v>
      </c>
      <c r="C8" s="188">
        <v>17104196</v>
      </c>
      <c r="D8" s="188">
        <v>31021815</v>
      </c>
      <c r="E8" s="188">
        <v>31021815</v>
      </c>
      <c r="F8" s="209" t="s">
        <v>138</v>
      </c>
      <c r="G8" s="193">
        <v>117431851</v>
      </c>
      <c r="H8" s="193">
        <v>121375620</v>
      </c>
      <c r="I8" s="193">
        <v>98289104</v>
      </c>
      <c r="J8" s="735"/>
    </row>
    <row r="9" spans="1:10" ht="25.5" customHeight="1" x14ac:dyDescent="0.2">
      <c r="A9" s="208" t="s">
        <v>13</v>
      </c>
      <c r="B9" s="209" t="s">
        <v>387</v>
      </c>
      <c r="C9" s="188"/>
      <c r="D9" s="188"/>
      <c r="E9" s="188"/>
      <c r="F9" s="209" t="s">
        <v>388</v>
      </c>
      <c r="G9" s="193">
        <v>71505414</v>
      </c>
      <c r="H9" s="193">
        <v>62913346</v>
      </c>
      <c r="I9" s="193">
        <v>47673346</v>
      </c>
      <c r="J9" s="735"/>
    </row>
    <row r="10" spans="1:10" ht="12.75" customHeight="1" x14ac:dyDescent="0.2">
      <c r="A10" s="208" t="s">
        <v>14</v>
      </c>
      <c r="B10" s="209" t="s">
        <v>389</v>
      </c>
      <c r="C10" s="188"/>
      <c r="D10" s="188"/>
      <c r="E10" s="188"/>
      <c r="F10" s="209" t="s">
        <v>164</v>
      </c>
      <c r="G10" s="193"/>
      <c r="H10" s="193"/>
      <c r="I10" s="193"/>
      <c r="J10" s="735"/>
    </row>
    <row r="11" spans="1:10" ht="12.95" customHeight="1" x14ac:dyDescent="0.2">
      <c r="A11" s="208" t="s">
        <v>15</v>
      </c>
      <c r="B11" s="209" t="s">
        <v>390</v>
      </c>
      <c r="C11" s="189"/>
      <c r="D11" s="189"/>
      <c r="E11" s="189"/>
      <c r="F11" s="32"/>
      <c r="G11" s="193"/>
      <c r="H11" s="193"/>
      <c r="I11" s="193"/>
      <c r="J11" s="735"/>
    </row>
    <row r="12" spans="1:10" ht="11.25" customHeight="1" x14ac:dyDescent="0.2">
      <c r="A12" s="208" t="s">
        <v>16</v>
      </c>
      <c r="B12" s="32" t="s">
        <v>125</v>
      </c>
      <c r="C12" s="188"/>
      <c r="D12" s="188">
        <v>23925518</v>
      </c>
      <c r="E12" s="188">
        <v>23925518</v>
      </c>
      <c r="F12" s="32"/>
      <c r="G12" s="193"/>
      <c r="H12" s="193"/>
      <c r="I12" s="193"/>
      <c r="J12" s="735"/>
    </row>
    <row r="13" spans="1:10" ht="6.75" customHeight="1" x14ac:dyDescent="0.2">
      <c r="A13" s="208" t="s">
        <v>17</v>
      </c>
      <c r="B13" s="32"/>
      <c r="C13" s="188"/>
      <c r="D13" s="188"/>
      <c r="E13" s="188"/>
      <c r="F13" s="32"/>
      <c r="G13" s="193"/>
      <c r="H13" s="193"/>
      <c r="I13" s="193"/>
      <c r="J13" s="735"/>
    </row>
    <row r="14" spans="1:10" ht="6" customHeight="1" x14ac:dyDescent="0.2">
      <c r="A14" s="208" t="s">
        <v>18</v>
      </c>
      <c r="B14" s="32"/>
      <c r="C14" s="189"/>
      <c r="D14" s="189"/>
      <c r="E14" s="189"/>
      <c r="F14" s="32"/>
      <c r="G14" s="193"/>
      <c r="H14" s="193"/>
      <c r="I14" s="193"/>
      <c r="J14" s="735"/>
    </row>
    <row r="15" spans="1:10" hidden="1" x14ac:dyDescent="0.2">
      <c r="A15" s="208" t="s">
        <v>19</v>
      </c>
      <c r="B15" s="32"/>
      <c r="C15" s="189"/>
      <c r="D15" s="189"/>
      <c r="E15" s="189"/>
      <c r="F15" s="32"/>
      <c r="G15" s="193"/>
      <c r="H15" s="193"/>
      <c r="I15" s="193"/>
      <c r="J15" s="735"/>
    </row>
    <row r="16" spans="1:10" ht="6.75" customHeight="1" thickBot="1" x14ac:dyDescent="0.25">
      <c r="A16" s="249" t="s">
        <v>20</v>
      </c>
      <c r="B16" s="301"/>
      <c r="C16" s="251"/>
      <c r="D16" s="251"/>
      <c r="E16" s="251"/>
      <c r="F16" s="250" t="s">
        <v>41</v>
      </c>
      <c r="G16" s="234"/>
      <c r="H16" s="234"/>
      <c r="I16" s="234"/>
      <c r="J16" s="735"/>
    </row>
    <row r="17" spans="1:10" ht="25.5" customHeight="1" thickBot="1" x14ac:dyDescent="0.25">
      <c r="A17" s="211" t="s">
        <v>21</v>
      </c>
      <c r="B17" s="70" t="s">
        <v>391</v>
      </c>
      <c r="C17" s="191">
        <f>+C6+C8+C9+C11+C12+C13+C14+C15+C16</f>
        <v>23862023</v>
      </c>
      <c r="D17" s="191">
        <f>+D6+D8+D9+D11+D12+D13+D14+D15+D16</f>
        <v>54947333</v>
      </c>
      <c r="E17" s="191">
        <f>+E6+E8+E9+E11+E12+E13+E14+E15+E16</f>
        <v>54947333</v>
      </c>
      <c r="F17" s="70" t="s">
        <v>392</v>
      </c>
      <c r="G17" s="195">
        <f>+G6+G8+G10+G11+G12+G13+G14+G15+G16</f>
        <v>174211008</v>
      </c>
      <c r="H17" s="195">
        <f>+H6+H8+H10+H11+H12+H13+H14+H15+H16</f>
        <v>205296318</v>
      </c>
      <c r="I17" s="195">
        <f>+I6+I8+I10+I11+I12+I13+I14+I15+I16</f>
        <v>127405132</v>
      </c>
      <c r="J17" s="735"/>
    </row>
    <row r="18" spans="1:10" ht="24" customHeight="1" x14ac:dyDescent="0.2">
      <c r="A18" s="206" t="s">
        <v>22</v>
      </c>
      <c r="B18" s="222" t="s">
        <v>182</v>
      </c>
      <c r="C18" s="229">
        <f>+C19+C20+C21+C22+C23</f>
        <v>157106812</v>
      </c>
      <c r="D18" s="229">
        <f>+D19+D20+D21+D22+D23</f>
        <v>157106812</v>
      </c>
      <c r="E18" s="229">
        <f>+E19+E20+E21+E22+E23</f>
        <v>157106812</v>
      </c>
      <c r="F18" s="215" t="s">
        <v>142</v>
      </c>
      <c r="G18" s="54"/>
      <c r="H18" s="54"/>
      <c r="I18" s="54"/>
      <c r="J18" s="735"/>
    </row>
    <row r="19" spans="1:10" ht="12.95" customHeight="1" x14ac:dyDescent="0.2">
      <c r="A19" s="208" t="s">
        <v>23</v>
      </c>
      <c r="B19" s="275" t="s">
        <v>431</v>
      </c>
      <c r="C19" s="55">
        <v>157106812</v>
      </c>
      <c r="D19" s="55">
        <v>157106812</v>
      </c>
      <c r="E19" s="55">
        <v>157106812</v>
      </c>
      <c r="F19" s="215" t="s">
        <v>145</v>
      </c>
      <c r="G19" s="56"/>
      <c r="H19" s="56"/>
      <c r="I19" s="56"/>
      <c r="J19" s="735"/>
    </row>
    <row r="20" spans="1:10" ht="12.95" customHeight="1" x14ac:dyDescent="0.2">
      <c r="A20" s="206" t="s">
        <v>24</v>
      </c>
      <c r="B20" s="223" t="s">
        <v>172</v>
      </c>
      <c r="C20" s="55"/>
      <c r="D20" s="55"/>
      <c r="E20" s="55"/>
      <c r="F20" s="215" t="s">
        <v>115</v>
      </c>
      <c r="G20" s="193">
        <v>6757827</v>
      </c>
      <c r="H20" s="193">
        <v>6757827</v>
      </c>
      <c r="I20" s="193">
        <v>6757827</v>
      </c>
      <c r="J20" s="735"/>
    </row>
    <row r="21" spans="1:10" ht="12" customHeight="1" x14ac:dyDescent="0.2">
      <c r="A21" s="208" t="s">
        <v>25</v>
      </c>
      <c r="B21" s="223" t="s">
        <v>173</v>
      </c>
      <c r="C21" s="55"/>
      <c r="D21" s="55"/>
      <c r="E21" s="55"/>
      <c r="F21" s="215" t="s">
        <v>116</v>
      </c>
      <c r="G21" s="56"/>
      <c r="H21" s="56"/>
      <c r="I21" s="56"/>
      <c r="J21" s="735"/>
    </row>
    <row r="22" spans="1:10" ht="12.95" customHeight="1" x14ac:dyDescent="0.2">
      <c r="A22" s="206" t="s">
        <v>26</v>
      </c>
      <c r="B22" s="223" t="s">
        <v>174</v>
      </c>
      <c r="C22" s="55"/>
      <c r="D22" s="55"/>
      <c r="E22" s="55"/>
      <c r="F22" s="213" t="s">
        <v>168</v>
      </c>
      <c r="G22" s="56"/>
      <c r="H22" s="56"/>
      <c r="I22" s="56"/>
      <c r="J22" s="735"/>
    </row>
    <row r="23" spans="1:10" ht="16.5" customHeight="1" x14ac:dyDescent="0.2">
      <c r="A23" s="208" t="s">
        <v>27</v>
      </c>
      <c r="B23" s="224" t="s">
        <v>175</v>
      </c>
      <c r="C23" s="55"/>
      <c r="D23" s="55"/>
      <c r="E23" s="55"/>
      <c r="F23" s="215" t="s">
        <v>146</v>
      </c>
      <c r="G23" s="56"/>
      <c r="H23" s="56"/>
      <c r="I23" s="56"/>
      <c r="J23" s="735"/>
    </row>
    <row r="24" spans="1:10" ht="18" customHeight="1" x14ac:dyDescent="0.2">
      <c r="A24" s="206" t="s">
        <v>28</v>
      </c>
      <c r="B24" s="225" t="s">
        <v>176</v>
      </c>
      <c r="C24" s="217">
        <f>+C25+C26+C27+C28+C29</f>
        <v>0</v>
      </c>
      <c r="D24" s="217">
        <f>+D25+D26+D27+D28+D29</f>
        <v>0</v>
      </c>
      <c r="E24" s="217">
        <f>+E25+E26+E27+E28+E29</f>
        <v>0</v>
      </c>
      <c r="F24" s="226" t="s">
        <v>144</v>
      </c>
      <c r="G24" s="56"/>
      <c r="H24" s="56"/>
      <c r="I24" s="56"/>
      <c r="J24" s="735"/>
    </row>
    <row r="25" spans="1:10" ht="20.25" customHeight="1" x14ac:dyDescent="0.2">
      <c r="A25" s="208" t="s">
        <v>29</v>
      </c>
      <c r="B25" s="224" t="s">
        <v>177</v>
      </c>
      <c r="C25" s="55"/>
      <c r="D25" s="55"/>
      <c r="E25" s="55"/>
      <c r="F25" s="226" t="s">
        <v>393</v>
      </c>
      <c r="G25" s="56"/>
      <c r="H25" s="56"/>
      <c r="I25" s="56"/>
      <c r="J25" s="735"/>
    </row>
    <row r="26" spans="1:10" ht="10.5" customHeight="1" x14ac:dyDescent="0.2">
      <c r="A26" s="206" t="s">
        <v>30</v>
      </c>
      <c r="B26" s="224" t="s">
        <v>178</v>
      </c>
      <c r="C26" s="55"/>
      <c r="D26" s="55"/>
      <c r="E26" s="55"/>
      <c r="F26" s="221"/>
      <c r="G26" s="56"/>
      <c r="H26" s="56"/>
      <c r="I26" s="56"/>
      <c r="J26" s="735"/>
    </row>
    <row r="27" spans="1:10" ht="13.5" customHeight="1" x14ac:dyDescent="0.2">
      <c r="A27" s="208" t="s">
        <v>31</v>
      </c>
      <c r="B27" s="223" t="s">
        <v>179</v>
      </c>
      <c r="C27" s="55"/>
      <c r="D27" s="55"/>
      <c r="E27" s="55"/>
      <c r="F27" s="68"/>
      <c r="G27" s="56"/>
      <c r="H27" s="56"/>
      <c r="I27" s="56"/>
      <c r="J27" s="735"/>
    </row>
    <row r="28" spans="1:10" ht="12.95" customHeight="1" x14ac:dyDescent="0.2">
      <c r="A28" s="206" t="s">
        <v>32</v>
      </c>
      <c r="B28" s="227" t="s">
        <v>180</v>
      </c>
      <c r="C28" s="55"/>
      <c r="D28" s="55"/>
      <c r="E28" s="55"/>
      <c r="F28" s="32"/>
      <c r="G28" s="56"/>
      <c r="H28" s="56"/>
      <c r="I28" s="56"/>
      <c r="J28" s="735"/>
    </row>
    <row r="29" spans="1:10" ht="12.95" customHeight="1" thickBot="1" x14ac:dyDescent="0.25">
      <c r="A29" s="208" t="s">
        <v>33</v>
      </c>
      <c r="B29" s="228" t="s">
        <v>181</v>
      </c>
      <c r="C29" s="55"/>
      <c r="D29" s="55"/>
      <c r="E29" s="55"/>
      <c r="F29" s="68"/>
      <c r="G29" s="56"/>
      <c r="H29" s="56"/>
      <c r="I29" s="56"/>
      <c r="J29" s="735"/>
    </row>
    <row r="30" spans="1:10" ht="31.5" customHeight="1" thickBot="1" x14ac:dyDescent="0.25">
      <c r="A30" s="211" t="s">
        <v>34</v>
      </c>
      <c r="B30" s="70" t="s">
        <v>394</v>
      </c>
      <c r="C30" s="191">
        <f>+C18+C24</f>
        <v>157106812</v>
      </c>
      <c r="D30" s="191">
        <f>+D18+D24</f>
        <v>157106812</v>
      </c>
      <c r="E30" s="191">
        <f>+E18+E24</f>
        <v>157106812</v>
      </c>
      <c r="F30" s="70" t="s">
        <v>395</v>
      </c>
      <c r="G30" s="195">
        <f>SUM(G18:G29)</f>
        <v>6757827</v>
      </c>
      <c r="H30" s="195">
        <f>SUM(H18:H29)</f>
        <v>6757827</v>
      </c>
      <c r="I30" s="195">
        <f>SUM(I18:I29)</f>
        <v>6757827</v>
      </c>
      <c r="J30" s="735"/>
    </row>
    <row r="31" spans="1:10" ht="13.5" thickBot="1" x14ac:dyDescent="0.25">
      <c r="A31" s="211" t="s">
        <v>35</v>
      </c>
      <c r="B31" s="218" t="s">
        <v>396</v>
      </c>
      <c r="C31" s="219">
        <f>+C17+C30</f>
        <v>180968835</v>
      </c>
      <c r="D31" s="219">
        <f>+D17+D30</f>
        <v>212054145</v>
      </c>
      <c r="E31" s="219">
        <f>+E17+E30</f>
        <v>212054145</v>
      </c>
      <c r="F31" s="218" t="s">
        <v>397</v>
      </c>
      <c r="G31" s="219">
        <f>+G17+G30</f>
        <v>180968835</v>
      </c>
      <c r="H31" s="219">
        <f>+H17+H30</f>
        <v>212054145</v>
      </c>
      <c r="I31" s="219">
        <f>+I17+I30</f>
        <v>134162959</v>
      </c>
      <c r="J31" s="735"/>
    </row>
    <row r="32" spans="1:10" ht="13.5" thickBot="1" x14ac:dyDescent="0.25">
      <c r="A32" s="211" t="s">
        <v>36</v>
      </c>
      <c r="B32" s="218" t="s">
        <v>120</v>
      </c>
      <c r="C32" s="219">
        <f>IF(C17-G17&lt;0,G17-C17,"-")</f>
        <v>150348985</v>
      </c>
      <c r="D32" s="219">
        <f>IF(D17-H17&lt;0,H17-D17,"-")</f>
        <v>150348985</v>
      </c>
      <c r="E32" s="219">
        <f>IF(E17-I17&lt;0,I17-E17,"-")</f>
        <v>72457799</v>
      </c>
      <c r="F32" s="218" t="s">
        <v>121</v>
      </c>
      <c r="G32" s="219" t="str">
        <f>IF(C17-G17&gt;0,C17-G17,"-")</f>
        <v>-</v>
      </c>
      <c r="H32" s="219" t="str">
        <f>IF(D17-H17&gt;0,D17-H17,"-")</f>
        <v>-</v>
      </c>
      <c r="I32" s="219" t="str">
        <f>IF(E17-I17&gt;0,E17-I17,"-")</f>
        <v>-</v>
      </c>
      <c r="J32" s="735"/>
    </row>
    <row r="33" spans="1:10" ht="13.5" thickBot="1" x14ac:dyDescent="0.25">
      <c r="A33" s="211" t="s">
        <v>37</v>
      </c>
      <c r="B33" s="218" t="s">
        <v>169</v>
      </c>
      <c r="C33" s="219" t="str">
        <f>IF(C17+C18-G31&lt;0,G31-(C17+C18),"-")</f>
        <v>-</v>
      </c>
      <c r="D33" s="219" t="str">
        <f>IF(D17+D18-H31&lt;0,H31-(D17+D18),"-")</f>
        <v>-</v>
      </c>
      <c r="E33" s="219" t="str">
        <f>IF(E17+E18-I31&lt;0,I31-(E17+E18),"-")</f>
        <v>-</v>
      </c>
      <c r="F33" s="218" t="s">
        <v>170</v>
      </c>
      <c r="G33" s="219" t="str">
        <f>IF(C17+C18-G31&gt;0,C17+C18-G31,"-")</f>
        <v>-</v>
      </c>
      <c r="H33" s="219" t="str">
        <f>IF(D17+D18-H31&gt;0,D17+D18-H31,"-")</f>
        <v>-</v>
      </c>
      <c r="I33" s="219">
        <f>IF(E17+E18-I31&gt;0,E17+E18-I31,"-")</f>
        <v>77891186</v>
      </c>
      <c r="J33" s="735"/>
    </row>
  </sheetData>
  <mergeCells count="2">
    <mergeCell ref="J1:J33"/>
    <mergeCell ref="A3:A4"/>
  </mergeCells>
  <phoneticPr fontId="28" type="noConversion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workbookViewId="0">
      <selection activeCell="E8" sqref="E8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71" t="s">
        <v>108</v>
      </c>
      <c r="E1" s="74" t="s">
        <v>114</v>
      </c>
    </row>
    <row r="3" spans="1:5" x14ac:dyDescent="0.2">
      <c r="A3" s="76"/>
      <c r="B3" s="77"/>
      <c r="C3" s="76"/>
      <c r="D3" s="79"/>
      <c r="E3" s="77"/>
    </row>
    <row r="4" spans="1:5" ht="15.75" x14ac:dyDescent="0.25">
      <c r="A4" s="58" t="s">
        <v>190</v>
      </c>
      <c r="B4" s="78"/>
      <c r="C4" s="85"/>
      <c r="D4" s="79"/>
      <c r="E4" s="77"/>
    </row>
    <row r="5" spans="1:5" x14ac:dyDescent="0.2">
      <c r="A5" s="76"/>
      <c r="B5" s="77"/>
      <c r="C5" s="76"/>
      <c r="D5" s="79"/>
      <c r="E5" s="77"/>
    </row>
    <row r="6" spans="1:5" x14ac:dyDescent="0.2">
      <c r="A6" s="76" t="s">
        <v>147</v>
      </c>
      <c r="B6" s="77" t="e">
        <f>+#REF!</f>
        <v>#REF!</v>
      </c>
      <c r="C6" s="76" t="s">
        <v>193</v>
      </c>
      <c r="D6" s="79" t="e">
        <f>+#REF!+#REF!</f>
        <v>#REF!</v>
      </c>
      <c r="E6" s="77" t="e">
        <f t="shared" ref="E6:E15" si="0">+B6-D6</f>
        <v>#REF!</v>
      </c>
    </row>
    <row r="7" spans="1:5" x14ac:dyDescent="0.2">
      <c r="A7" s="76" t="s">
        <v>109</v>
      </c>
      <c r="B7" s="77" t="e">
        <f>+#REF!</f>
        <v>#REF!</v>
      </c>
      <c r="C7" s="76" t="s">
        <v>194</v>
      </c>
      <c r="D7" s="79" t="e">
        <f>+#REF!+#REF!</f>
        <v>#REF!</v>
      </c>
      <c r="E7" s="77" t="e">
        <f t="shared" si="0"/>
        <v>#REF!</v>
      </c>
    </row>
    <row r="8" spans="1:5" x14ac:dyDescent="0.2">
      <c r="A8" s="76" t="s">
        <v>188</v>
      </c>
      <c r="B8" s="77" t="e">
        <f>+#REF!</f>
        <v>#REF!</v>
      </c>
      <c r="C8" s="76" t="s">
        <v>195</v>
      </c>
      <c r="D8" s="79" t="e">
        <f>+#REF!+#REF!</f>
        <v>#REF!</v>
      </c>
      <c r="E8" s="77" t="e">
        <f t="shared" si="0"/>
        <v>#REF!</v>
      </c>
    </row>
    <row r="9" spans="1:5" x14ac:dyDescent="0.2">
      <c r="A9" s="76"/>
      <c r="B9" s="77"/>
      <c r="C9" s="76"/>
      <c r="D9" s="79"/>
      <c r="E9" s="77"/>
    </row>
    <row r="10" spans="1:5" x14ac:dyDescent="0.2">
      <c r="A10" s="76"/>
      <c r="B10" s="77"/>
      <c r="C10" s="76"/>
      <c r="D10" s="79"/>
      <c r="E10" s="77"/>
    </row>
    <row r="11" spans="1:5" ht="15.75" x14ac:dyDescent="0.25">
      <c r="A11" s="58" t="s">
        <v>191</v>
      </c>
      <c r="B11" s="78"/>
      <c r="C11" s="85"/>
      <c r="D11" s="79"/>
      <c r="E11" s="77"/>
    </row>
    <row r="12" spans="1:5" x14ac:dyDescent="0.2">
      <c r="A12" s="76"/>
      <c r="B12" s="77"/>
      <c r="C12" s="76"/>
      <c r="D12" s="79"/>
      <c r="E12" s="77"/>
    </row>
    <row r="13" spans="1:5" x14ac:dyDescent="0.2">
      <c r="A13" s="76" t="s">
        <v>119</v>
      </c>
      <c r="B13" s="77" t="e">
        <f>+#REF!</f>
        <v>#REF!</v>
      </c>
      <c r="C13" s="76" t="s">
        <v>196</v>
      </c>
      <c r="D13" s="79" t="e">
        <f>+#REF!+#REF!</f>
        <v>#REF!</v>
      </c>
      <c r="E13" s="77" t="e">
        <f t="shared" si="0"/>
        <v>#REF!</v>
      </c>
    </row>
    <row r="14" spans="1:5" x14ac:dyDescent="0.2">
      <c r="A14" s="76" t="s">
        <v>110</v>
      </c>
      <c r="B14" s="77" t="e">
        <f>+#REF!</f>
        <v>#REF!</v>
      </c>
      <c r="C14" s="76" t="s">
        <v>197</v>
      </c>
      <c r="D14" s="79" t="e">
        <f>+#REF!+#REF!</f>
        <v>#REF!</v>
      </c>
      <c r="E14" s="77" t="e">
        <f t="shared" si="0"/>
        <v>#REF!</v>
      </c>
    </row>
    <row r="15" spans="1:5" x14ac:dyDescent="0.2">
      <c r="A15" s="76" t="s">
        <v>189</v>
      </c>
      <c r="B15" s="77" t="e">
        <f>+#REF!</f>
        <v>#REF!</v>
      </c>
      <c r="C15" s="76" t="s">
        <v>198</v>
      </c>
      <c r="D15" s="79" t="e">
        <f>+#REF!+#REF!</f>
        <v>#REF!</v>
      </c>
      <c r="E15" s="77" t="e">
        <f t="shared" si="0"/>
        <v>#REF!</v>
      </c>
    </row>
    <row r="16" spans="1:5" x14ac:dyDescent="0.2">
      <c r="A16" s="72"/>
      <c r="B16" s="72"/>
      <c r="C16" s="76"/>
      <c r="D16" s="79"/>
      <c r="E16" s="73"/>
    </row>
    <row r="17" spans="1:5" x14ac:dyDescent="0.2">
      <c r="A17" s="72"/>
      <c r="B17" s="72"/>
      <c r="C17" s="72"/>
      <c r="D17" s="72"/>
      <c r="E17" s="72"/>
    </row>
    <row r="18" spans="1:5" x14ac:dyDescent="0.2">
      <c r="A18" s="72"/>
      <c r="B18" s="72"/>
      <c r="C18" s="72"/>
      <c r="D18" s="72"/>
      <c r="E18" s="72"/>
    </row>
    <row r="19" spans="1:5" x14ac:dyDescent="0.2">
      <c r="A19" s="72"/>
      <c r="B19" s="72"/>
      <c r="C19" s="72"/>
      <c r="D19" s="72"/>
      <c r="E19" s="72"/>
    </row>
  </sheetData>
  <phoneticPr fontId="28" type="noConversion"/>
  <conditionalFormatting sqref="E3:E15">
    <cfRule type="cellIs" dxfId="6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="120" zoomScaleNormal="120" workbookViewId="0">
      <selection activeCell="J14" sqref="J14"/>
    </sheetView>
  </sheetViews>
  <sheetFormatPr defaultRowHeight="15" x14ac:dyDescent="0.25"/>
  <cols>
    <col min="1" max="1" width="5.6640625" style="87" customWidth="1"/>
    <col min="2" max="2" width="33.6640625" style="87" customWidth="1"/>
    <col min="3" max="3" width="15.6640625" style="87" customWidth="1"/>
    <col min="4" max="4" width="11.83203125" style="87" customWidth="1"/>
    <col min="5" max="5" width="12" style="87" customWidth="1"/>
    <col min="6" max="6" width="16.33203125" style="87" customWidth="1"/>
    <col min="7" max="16384" width="9.33203125" style="87"/>
  </cols>
  <sheetData>
    <row r="1" spans="1:12" ht="15.75" x14ac:dyDescent="0.25">
      <c r="A1" s="725" t="s">
        <v>951</v>
      </c>
      <c r="B1" s="731"/>
      <c r="C1" s="731"/>
      <c r="D1" s="731"/>
      <c r="E1" s="731"/>
      <c r="F1" s="731"/>
    </row>
    <row r="2" spans="1:12" ht="33" customHeight="1" x14ac:dyDescent="0.25">
      <c r="A2" s="741" t="s">
        <v>199</v>
      </c>
      <c r="B2" s="741"/>
      <c r="C2" s="741"/>
      <c r="D2" s="741"/>
      <c r="E2" s="741"/>
      <c r="F2" s="741"/>
    </row>
    <row r="3" spans="1:12" ht="15.95" customHeight="1" thickBot="1" x14ac:dyDescent="0.3">
      <c r="A3" s="88"/>
      <c r="B3" s="88"/>
      <c r="C3" s="742"/>
      <c r="D3" s="742"/>
      <c r="E3" s="749" t="s">
        <v>923</v>
      </c>
      <c r="F3" s="749"/>
      <c r="G3" s="95"/>
    </row>
    <row r="4" spans="1:12" ht="63" customHeight="1" x14ac:dyDescent="0.25">
      <c r="A4" s="745" t="s">
        <v>8</v>
      </c>
      <c r="B4" s="747" t="s">
        <v>150</v>
      </c>
      <c r="C4" s="747" t="s">
        <v>192</v>
      </c>
      <c r="D4" s="747"/>
      <c r="E4" s="747"/>
      <c r="F4" s="743" t="s">
        <v>184</v>
      </c>
    </row>
    <row r="5" spans="1:12" ht="15.75" thickBot="1" x14ac:dyDescent="0.3">
      <c r="A5" s="746"/>
      <c r="B5" s="748"/>
      <c r="C5" s="90" t="s">
        <v>433</v>
      </c>
      <c r="D5" s="90" t="s">
        <v>434</v>
      </c>
      <c r="E5" s="90" t="s">
        <v>949</v>
      </c>
      <c r="F5" s="744"/>
    </row>
    <row r="6" spans="1:12" ht="15.75" thickBot="1" x14ac:dyDescent="0.3">
      <c r="A6" s="92">
        <v>1</v>
      </c>
      <c r="B6" s="93">
        <v>2</v>
      </c>
      <c r="C6" s="93">
        <v>3</v>
      </c>
      <c r="D6" s="93">
        <v>4</v>
      </c>
      <c r="E6" s="93">
        <v>5</v>
      </c>
      <c r="F6" s="94">
        <v>6</v>
      </c>
      <c r="I6" s="264"/>
      <c r="J6" s="264"/>
      <c r="K6" s="264"/>
      <c r="L6" s="264"/>
    </row>
    <row r="7" spans="1:12" x14ac:dyDescent="0.25">
      <c r="A7" s="91" t="s">
        <v>10</v>
      </c>
      <c r="B7" s="263"/>
      <c r="C7" s="103"/>
      <c r="D7" s="103"/>
      <c r="E7" s="103"/>
      <c r="F7" s="98">
        <f>SUM(C7:E7)</f>
        <v>0</v>
      </c>
      <c r="I7" s="264"/>
      <c r="J7" s="264"/>
      <c r="K7" s="264"/>
      <c r="L7" s="264"/>
    </row>
    <row r="8" spans="1:12" x14ac:dyDescent="0.25">
      <c r="A8" s="89" t="s">
        <v>11</v>
      </c>
      <c r="B8" s="104"/>
      <c r="C8" s="105"/>
      <c r="D8" s="105"/>
      <c r="E8" s="105"/>
      <c r="F8" s="99">
        <f>SUM(C8:E8)</f>
        <v>0</v>
      </c>
    </row>
    <row r="9" spans="1:12" ht="20.25" customHeight="1" x14ac:dyDescent="0.25">
      <c r="A9" s="89" t="s">
        <v>12</v>
      </c>
      <c r="B9" s="265"/>
      <c r="C9" s="105"/>
      <c r="D9" s="105"/>
      <c r="E9" s="105"/>
      <c r="F9" s="99">
        <f>SUM(C9:E9)</f>
        <v>0</v>
      </c>
    </row>
    <row r="10" spans="1:12" x14ac:dyDescent="0.25">
      <c r="A10" s="89" t="s">
        <v>13</v>
      </c>
      <c r="B10" s="104"/>
      <c r="C10" s="105"/>
      <c r="D10" s="105"/>
      <c r="E10" s="105"/>
      <c r="F10" s="99">
        <f>SUM(C10:E10)</f>
        <v>0</v>
      </c>
    </row>
    <row r="11" spans="1:12" ht="15.75" thickBot="1" x14ac:dyDescent="0.3">
      <c r="A11" s="96" t="s">
        <v>14</v>
      </c>
      <c r="B11" s="106"/>
      <c r="C11" s="107"/>
      <c r="D11" s="107"/>
      <c r="E11" s="107"/>
      <c r="F11" s="99">
        <f>SUM(C11:E11)</f>
        <v>0</v>
      </c>
    </row>
    <row r="12" spans="1:12" ht="15.75" thickBot="1" x14ac:dyDescent="0.3">
      <c r="A12" s="92" t="s">
        <v>15</v>
      </c>
      <c r="B12" s="97" t="s">
        <v>151</v>
      </c>
      <c r="C12" s="100">
        <f>SUM(C7:C11)</f>
        <v>0</v>
      </c>
      <c r="D12" s="100">
        <f>SUM(D7:D11)</f>
        <v>0</v>
      </c>
      <c r="E12" s="100">
        <f>SUM(E7:E11)</f>
        <v>0</v>
      </c>
      <c r="F12" s="101">
        <f>SUM(F7:F11)</f>
        <v>0</v>
      </c>
    </row>
  </sheetData>
  <mergeCells count="8">
    <mergeCell ref="A1:F1"/>
    <mergeCell ref="A2:F2"/>
    <mergeCell ref="C3:D3"/>
    <mergeCell ref="F4:F5"/>
    <mergeCell ref="A4:A5"/>
    <mergeCell ref="B4:B5"/>
    <mergeCell ref="C4:E4"/>
    <mergeCell ref="E3:F3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45</vt:i4>
      </vt:variant>
    </vt:vector>
  </HeadingPairs>
  <TitlesOfParts>
    <vt:vector size="45" baseType="lpstr">
      <vt:lpstr>ÖSSZEFÜGGÉSEK</vt:lpstr>
      <vt:lpstr>1.1.sz.mell.</vt:lpstr>
      <vt:lpstr>1.2.sz.mell.</vt:lpstr>
      <vt:lpstr>1.3.sz.mell.</vt:lpstr>
      <vt:lpstr>1.4.sz.mell.</vt:lpstr>
      <vt:lpstr>2.1.sz.mell.</vt:lpstr>
      <vt:lpstr>2.2.sz.mell.</vt:lpstr>
      <vt:lpstr>ELLENŐRZÉS-1.sz.2.a.sz.2.b.sz.</vt:lpstr>
      <vt:lpstr>3.sz.mell.  </vt:lpstr>
      <vt:lpstr>4.sz.mell.</vt:lpstr>
      <vt:lpstr>5.sz.mell.</vt:lpstr>
      <vt:lpstr>6.sz.mell.</vt:lpstr>
      <vt:lpstr>7.sz.mell.</vt:lpstr>
      <vt:lpstr>8. sz. mell. </vt:lpstr>
      <vt:lpstr>9.sz.mell.</vt:lpstr>
      <vt:lpstr>9.1.sz.mell.</vt:lpstr>
      <vt:lpstr>9.2.sz.mell.</vt:lpstr>
      <vt:lpstr>9.3.sz.mell.</vt:lpstr>
      <vt:lpstr>10.sz.mell.</vt:lpstr>
      <vt:lpstr>10.1.sz.mell.</vt:lpstr>
      <vt:lpstr>10.2.sz.mell.</vt:lpstr>
      <vt:lpstr>10.3.sz.mell.</vt:lpstr>
      <vt:lpstr>11.sz.mell.</vt:lpstr>
      <vt:lpstr>11.1.sz.mell.</vt:lpstr>
      <vt:lpstr>11.2.sz.mell</vt:lpstr>
      <vt:lpstr>11.3.sz.mell.</vt:lpstr>
      <vt:lpstr>12.sz.mell.</vt:lpstr>
      <vt:lpstr>13.sz.mell.</vt:lpstr>
      <vt:lpstr>14.sz.mell.</vt:lpstr>
      <vt:lpstr>15.sz.mell.</vt:lpstr>
      <vt:lpstr>16.sz.mell.</vt:lpstr>
      <vt:lpstr>17.sz.mell.</vt:lpstr>
      <vt:lpstr>1.sz.táj.</vt:lpstr>
      <vt:lpstr>2.sz.táj.</vt:lpstr>
      <vt:lpstr>3.sz.táj</vt:lpstr>
      <vt:lpstr>4.sz.táj</vt:lpstr>
      <vt:lpstr>5.sz.táj</vt:lpstr>
      <vt:lpstr>6.sz.táj</vt:lpstr>
      <vt:lpstr>7.sz.táj</vt:lpstr>
      <vt:lpstr>8.sz.táj</vt:lpstr>
      <vt:lpstr>9.sz.táj</vt:lpstr>
      <vt:lpstr>10.sz.táj</vt:lpstr>
      <vt:lpstr>11.sz.táj</vt:lpstr>
      <vt:lpstr>12.sz.táj</vt:lpstr>
      <vt:lpstr>13.sz.táj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User</cp:lastModifiedBy>
  <cp:lastPrinted>2019-05-20T08:31:22Z</cp:lastPrinted>
  <dcterms:created xsi:type="dcterms:W3CDTF">1999-10-30T10:30:45Z</dcterms:created>
  <dcterms:modified xsi:type="dcterms:W3CDTF">2019-05-21T13:13:58Z</dcterms:modified>
</cp:coreProperties>
</file>